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haracter" sheetId="1" state="visible" r:id="rId1"/>
    <sheet name="Save &amp; Load" sheetId="2" state="visible" r:id="rId2"/>
    <sheet name="Lists" sheetId="3" state="hidden" r:id="rId3"/>
    <sheet name="Backgrounds" sheetId="4" state="visible" r:id="rId4"/>
    <sheet name="Professions" sheetId="5" state="visible" r:id="rId5"/>
    <sheet name="Drives" sheetId="6" state="visible" r:id="rId6"/>
    <sheet name="Talents" sheetId="7" state="visible" r:id="rId7"/>
    <sheet name="Equipment" sheetId="8" state="visible" r:id="rId8"/>
    <sheet name="Abilities" sheetId="9" state="visible" r:id="rId9"/>
    <sheet name="Rules" sheetId="10" state="visible" r:id="rId10"/>
  </sheets>
  <definedNames>
    <definedName name="origins">Lists!$A$2:$A$4</definedName>
    <definedName name="classnames">Lists!$B$2:$B$5</definedName>
    <definedName name="classmap">Lists!$C$2:$E$5</definedName>
    <definedName name="bg_outsider">Lists!$F$2:$F$4</definedName>
    <definedName name="prof_outsider">Lists!$J$2:$J$7</definedName>
    <definedName name="bg_lower">Lists!$G$2:$G$4</definedName>
    <definedName name="prof_lower">Lists!$K$2:$K$7</definedName>
    <definedName name="bg_middle">Lists!$H$2:$H$4</definedName>
    <definedName name="prof_middle">Lists!$L$2:$L$7</definedName>
    <definedName name="bg_upper">Lists!$I$2:$I$4</definedName>
    <definedName name="prof_upper">Lists!$M$2:$M$7</definedName>
    <definedName name="drives">Lists!$N$2:$N$13</definedName>
    <definedName name="improvements">Lists!$O$2:$O$6</definedName>
    <definedName name="languages">Lists!$P$2:$P$15</definedName>
    <definedName name="degrees">Lists!$Q$2:$Q$4</definedName>
    <definedName name="all_focuses">Lists!$R$2:$R$65</definedName>
    <definedName name="all_talents">Lists!$S$2:$S$41</definedName>
    <definedName name="all_equipment">Lists!$T$2:$T$55</definedName>
    <definedName name="armor_names">Lists!$V$2:$V$12</definedName>
    <definedName name="armor_table">Lists!$W$2:$Y$12</definedName>
    <definedName name="shield_names">Lists!$Z$2:$Z$4</definedName>
    <definedName name="shield_table">Lists!$AA$2:$AB$4</definedName>
    <definedName name="bg_table">Backgrounds!$A$3:$F$14</definedName>
    <definedName name="prof_table">Professions!$A$3:$E$26</definedName>
    <definedName name="drive_table">Drives!$A$3:$D$14</definedName>
    <definedName name="talent_table">Talents!$A$3:$F$42</definedName>
    <definedName name="_xlnm.Print_Area" localSheetId="0">'Character'!$A$1:$M$60</definedName>
    <definedName name="_xlnm.Print_Area" localSheetId="1">'Save &amp; Load'!$A$1:$D$125</definedName>
    <definedName name="_xlnm.Print_Titles" localSheetId="3">'Backgrounds'!$1:$2</definedName>
    <definedName name="_xlnm.Print_Area" localSheetId="3">'Backgrounds'!$A$1:$F$14</definedName>
    <definedName name="_xlnm.Print_Titles" localSheetId="4">'Professions'!$1:$2</definedName>
    <definedName name="_xlnm.Print_Area" localSheetId="4">'Professions'!$A$1:$E$26</definedName>
    <definedName name="_xlnm.Print_Titles" localSheetId="5">'Drives'!$1:$2</definedName>
    <definedName name="_xlnm.Print_Area" localSheetId="5">'Drives'!$A$1:$D$14</definedName>
    <definedName name="_xlnm.Print_Titles" localSheetId="6">'Talents'!$1:$2</definedName>
    <definedName name="_xlnm.Print_Area" localSheetId="6">'Talents'!$A$1:$F$42</definedName>
    <definedName name="_xlnm.Print_Titles" localSheetId="7">'Equipment'!$1:$2</definedName>
    <definedName name="_xlnm.Print_Area" localSheetId="7">'Equipment'!$A$1:$E$56</definedName>
    <definedName name="_xlnm.Print_Titles" localSheetId="8">'Abilities'!$1:$2</definedName>
    <definedName name="_xlnm.Print_Area" localSheetId="8">'Abilities'!$A$1:$C$11</definedName>
    <definedName name="_xlnm.Print_Area" localSheetId="9">'Rules'!$A$1:$D$49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1E3A8A"/>
      <sz val="10"/>
    </font>
    <font>
      <name val="Calibri"/>
      <b val="1"/>
      <color rgb="00FFFFFF"/>
      <sz val="11"/>
    </font>
    <font>
      <name val="Calibri"/>
      <color rgb="000F172A"/>
      <sz val="10"/>
    </font>
    <font>
      <name val="Calibri"/>
      <i val="1"/>
      <color rgb="0064748B"/>
      <sz val="8"/>
    </font>
    <font>
      <name val="Calibri"/>
      <b val="1"/>
      <color rgb="00FFFFFF"/>
      <sz val="20"/>
    </font>
    <font>
      <name val="Calibri"/>
      <i val="1"/>
      <color rgb="00E2E8F0"/>
      <sz val="10"/>
    </font>
    <font>
      <name val="Calibri"/>
      <b val="1"/>
      <color rgb="00047857"/>
      <sz val="10"/>
    </font>
    <font>
      <b val="1"/>
      <color rgb="001E3A8A"/>
    </font>
    <font>
      <name val="Calibri"/>
      <b val="1"/>
      <color rgb="001E3A8A"/>
      <sz val="22"/>
    </font>
    <font>
      <name val="Consolas"/>
      <color rgb="000F172A"/>
      <sz val="9"/>
    </font>
  </fonts>
  <fills count="7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DBEAFE"/>
      </patternFill>
    </fill>
    <fill>
      <patternFill patternType="solid">
        <fgColor rgb="00F1F5F9"/>
      </patternFill>
    </fill>
    <fill>
      <patternFill patternType="solid">
        <fgColor rgb="00FFFDE7"/>
      </patternFill>
    </fill>
    <fill>
      <patternFill patternType="solid">
        <fgColor rgb="00ECFDF5"/>
      </patternFill>
    </fill>
  </fills>
  <borders count="6">
    <border>
      <left/>
      <right/>
      <top/>
      <bottom/>
      <diagonal/>
    </border>
    <border>
      <left style="thin">
        <color rgb="00BFD0E8"/>
      </left>
      <right style="thin">
        <color rgb="00BFD0E8"/>
      </right>
      <top style="thin">
        <color rgb="00BFD0E8"/>
      </top>
      <bottom style="thin">
        <color rgb="00BFD0E8"/>
      </bottom>
    </border>
    <border>
      <left/>
      <right/>
      <top style="thin">
        <color rgb="00BFD0E8"/>
      </top>
      <bottom/>
      <diagonal/>
    </border>
    <border>
      <left/>
      <right style="thin">
        <color rgb="00BFD0E8"/>
      </right>
      <top style="thin">
        <color rgb="00BFD0E8"/>
      </top>
      <bottom/>
      <diagonal/>
    </border>
    <border>
      <left/>
      <right/>
      <top style="thin">
        <color rgb="00BFD0E8"/>
      </top>
      <bottom style="thin">
        <color rgb="00BFD0E8"/>
      </bottom>
      <diagonal/>
    </border>
    <border>
      <left/>
      <right style="thin">
        <color rgb="00BFD0E8"/>
      </right>
      <top style="thin">
        <color rgb="00BFD0E8"/>
      </top>
      <bottom style="thin">
        <color rgb="00BFD0E8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5" fillId="2" borderId="0" applyAlignment="1" pivotButton="0" quotePrefix="0" xfId="0">
      <alignment horizontal="left" vertical="center"/>
    </xf>
    <xf numFmtId="0" fontId="4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 wrapText="1"/>
    </xf>
    <xf numFmtId="0" fontId="1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7" fillId="6" borderId="1" applyAlignment="1" pivotButton="0" quotePrefix="0" xfId="0">
      <alignment horizontal="left" vertical="center" wrapText="1"/>
    </xf>
    <xf numFmtId="0" fontId="1" fillId="3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/>
    </xf>
    <xf numFmtId="0" fontId="9" fillId="6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1" fillId="0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3" fillId="6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top" wrapText="1"/>
    </xf>
    <xf numFmtId="0" fontId="1" fillId="0" borderId="0" pivotButton="0" quotePrefix="0" xfId="0"/>
    <xf numFmtId="0" fontId="3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top" wrapText="1"/>
    </xf>
    <xf numFmtId="0" fontId="1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P6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9" customWidth="1" min="2" max="2"/>
    <col width="6" customWidth="1" min="3" max="3"/>
    <col width="7" customWidth="1" min="4" max="4"/>
    <col width="8" customWidth="1" min="5" max="5"/>
    <col width="3" customWidth="1" min="6" max="6"/>
    <col width="16" customWidth="1" min="7" max="7"/>
    <col width="12" customWidth="1" min="8" max="8"/>
    <col width="6" customWidth="1" min="9" max="9"/>
    <col width="14" customWidth="1" min="10" max="10"/>
    <col width="12" customWidth="1" min="11" max="11"/>
    <col width="12" customWidth="1" min="12" max="12"/>
    <col width="16" customWidth="1" min="13" max="13"/>
    <col width="2" customWidth="1" min="14" max="14"/>
    <col hidden="1" width="13" customWidth="1" min="15" max="15"/>
    <col hidden="1" width="13" customWidth="1" min="16" max="16"/>
  </cols>
  <sheetData>
    <row r="1" ht="32" customHeight="1">
      <c r="A1" s="1" t="inlineStr">
        <is>
          <t>THE EXPANSE  ·  Character Builder &amp; Sheet</t>
        </is>
      </c>
      <c r="P1" s="2">
        <f>IFERROR(VLOOKUP(B6,classmap,2,FALSE),"")</f>
        <v/>
      </c>
    </row>
    <row r="2" ht="16" customHeight="1">
      <c r="A2" s="3" t="inlineStr">
        <is>
          <t>Yellow = type here · Green = calculated for you · Pick class first, then Background/Profession filter to match · Reference tabs at the bottom</t>
        </is>
      </c>
      <c r="P2" s="2">
        <f>IFERROR(VLOOKUP(B6,classmap,3,FALSE),0)</f>
        <v/>
      </c>
    </row>
    <row r="3" ht="20" customHeight="1">
      <c r="A3" s="4" t="inlineStr">
        <is>
          <t>IDENTITY</t>
        </is>
      </c>
      <c r="P3" s="2">
        <f>IF(ISNUMBER(SEARCH("Fortune",B9)),5,0)</f>
        <v/>
      </c>
    </row>
    <row r="4" ht="18" customHeight="1">
      <c r="A4" s="5" t="inlineStr">
        <is>
          <t>Name</t>
        </is>
      </c>
      <c r="B4" s="6" t="n"/>
      <c r="G4" s="5" t="inlineStr">
        <is>
          <t>Player</t>
        </is>
      </c>
      <c r="H4" s="6" t="n"/>
      <c r="P4" s="2">
        <f>IF(ISNUMBER(SEARCH("Income",B9)),2,0)</f>
        <v/>
      </c>
    </row>
    <row r="5" ht="18" customHeight="1">
      <c r="A5" s="5" t="inlineStr">
        <is>
          <t>Origin</t>
        </is>
      </c>
      <c r="B5" s="6" t="n"/>
      <c r="C5" s="7" t="n"/>
      <c r="D5" s="7" t="n"/>
      <c r="E5" s="8" t="n"/>
      <c r="G5" s="5" t="inlineStr">
        <is>
          <t>Level</t>
        </is>
      </c>
      <c r="H5" s="6" t="n">
        <v>1</v>
      </c>
      <c r="J5" s="5" t="inlineStr">
        <is>
          <t>Native gravity</t>
        </is>
      </c>
      <c r="K5" s="9">
        <f>IF(B5="Earther","normal (1g)",IF(B5="Martian","low (~0.38g)",IF(B5="Belter","microgravity","")))</f>
        <v/>
      </c>
      <c r="L5" s="7" t="n"/>
      <c r="M5" s="8" t="n"/>
      <c r="P5" s="2">
        <f>IFERROR(VLOOKUP(H19,armor_table,2,FALSE),0)</f>
        <v/>
      </c>
    </row>
    <row r="6" ht="18" customHeight="1">
      <c r="A6" s="5" t="inlineStr">
        <is>
          <t>Social Class</t>
        </is>
      </c>
      <c r="B6" s="6" t="n"/>
      <c r="C6" s="7" t="n"/>
      <c r="D6" s="7" t="n"/>
      <c r="E6" s="8" t="n"/>
      <c r="G6" s="5" t="inlineStr">
        <is>
          <t>Auto (origin)</t>
        </is>
      </c>
      <c r="H6" s="9">
        <f>IF(B5="Belter","Belter: auto focus Dexterity (Free-fall) + speaks Lang Belta","")</f>
        <v/>
      </c>
      <c r="P6" s="2">
        <f>IFERROR(VLOOKUP(H19,armor_table,3,FALSE),0)</f>
        <v/>
      </c>
    </row>
    <row r="7" ht="18" customHeight="1">
      <c r="A7" s="5" t="inlineStr">
        <is>
          <t>Background</t>
        </is>
      </c>
      <c r="B7" s="6" t="n"/>
      <c r="C7" s="7" t="n"/>
      <c r="D7" s="7" t="n"/>
      <c r="E7" s="8" t="n"/>
      <c r="G7" s="5" t="inlineStr">
        <is>
          <t>Profession</t>
        </is>
      </c>
      <c r="H7" s="6" t="n"/>
      <c r="I7" s="7" t="n"/>
      <c r="J7" s="7" t="n"/>
      <c r="K7" s="7" t="n"/>
      <c r="L7" s="7" t="n"/>
      <c r="M7" s="8" t="n"/>
      <c r="P7" s="2">
        <f>IFERROR(VLOOKUP(H20,shield_table,2,FALSE),0)</f>
        <v/>
      </c>
    </row>
    <row r="8" ht="18" customHeight="1">
      <c r="A8" s="5" t="inlineStr">
        <is>
          <t>Drive</t>
        </is>
      </c>
      <c r="B8" s="6" t="n"/>
      <c r="C8" s="7" t="n"/>
      <c r="D8" s="7" t="n"/>
      <c r="E8" s="8" t="n"/>
      <c r="G8" s="5" t="inlineStr">
        <is>
          <t>Drive talents</t>
        </is>
      </c>
      <c r="H8" s="9">
        <f>IFERROR("Talents: "&amp;VLOOKUP(B8,drive_table,4,FALSE),"")</f>
        <v/>
      </c>
    </row>
    <row r="9" ht="18" customHeight="1">
      <c r="A9" s="5" t="inlineStr">
        <is>
          <t>Drive Improvement</t>
        </is>
      </c>
      <c r="B9" s="6" t="n"/>
      <c r="C9" s="7" t="n"/>
      <c r="D9" s="7" t="n"/>
      <c r="E9" s="8" t="n"/>
      <c r="G9" s="5" t="inlineStr">
        <is>
          <t>Quality / Downfall</t>
        </is>
      </c>
      <c r="H9" s="9">
        <f>IFERROR(VLOOKUP(B8,drive_table,2,FALSE)&amp;"  /  "&amp;VLOOKUP(B8,drive_table,3,FALSE),"")</f>
        <v/>
      </c>
    </row>
    <row r="10" ht="18" customHeight="1"/>
    <row r="11" ht="20" customHeight="1">
      <c r="A11" s="4" t="inlineStr">
        <is>
          <t>ABILITIES</t>
        </is>
      </c>
      <c r="G11" s="4" t="inlineStr">
        <is>
          <t>DERIVED STATS</t>
        </is>
      </c>
    </row>
    <row r="12" ht="18" customHeight="1">
      <c r="A12" s="10" t="n"/>
      <c r="B12" s="10" t="n"/>
      <c r="C12" s="10" t="n"/>
      <c r="D12" s="10" t="n"/>
      <c r="E12" s="10" t="n"/>
      <c r="G12" s="11" t="inlineStr">
        <is>
          <t>Defense</t>
        </is>
      </c>
      <c r="H12" s="12">
        <f>10+E16+P7</f>
        <v/>
      </c>
      <c r="I12" s="13" t="inlineStr">
        <is>
          <t>10 + Dexterity + shield</t>
        </is>
      </c>
    </row>
    <row r="13" ht="18" customHeight="1">
      <c r="A13" s="14" t="inlineStr">
        <is>
          <t>Accuracy</t>
        </is>
      </c>
      <c r="B13" s="15" t="n">
        <v>0</v>
      </c>
      <c r="C13" s="16">
        <f>IF(IFERROR(VLOOKUP($B$7,bg_table,3,FALSE),"")="Accuracy",1,0)</f>
        <v/>
      </c>
      <c r="D13" s="15" t="n">
        <v>0</v>
      </c>
      <c r="E13" s="17">
        <f>B13+C13+D13</f>
        <v/>
      </c>
      <c r="G13" s="11" t="inlineStr">
        <is>
          <t>Speed</t>
        </is>
      </c>
      <c r="H13" s="12">
        <f>10+E16+P6</f>
        <v/>
      </c>
      <c r="I13" s="13" t="inlineStr">
        <is>
          <t>10 + Dexterity + armor penalty</t>
        </is>
      </c>
    </row>
    <row r="14" ht="18" customHeight="1">
      <c r="A14" s="14" t="inlineStr">
        <is>
          <t>Communication</t>
        </is>
      </c>
      <c r="B14" s="15" t="n">
        <v>0</v>
      </c>
      <c r="C14" s="16">
        <f>IF(IFERROR(VLOOKUP($B$7,bg_table,3,FALSE),"")="Communication",1,0)</f>
        <v/>
      </c>
      <c r="D14" s="15" t="n">
        <v>0</v>
      </c>
      <c r="E14" s="17">
        <f>B14+C14+D14</f>
        <v/>
      </c>
      <c r="G14" s="11" t="inlineStr">
        <is>
          <t>Toughness</t>
        </is>
      </c>
      <c r="H14" s="12">
        <f>E15+P5</f>
        <v/>
      </c>
      <c r="I14" s="13" t="inlineStr">
        <is>
          <t>Constitution + armor bonus</t>
        </is>
      </c>
    </row>
    <row r="15" ht="18" customHeight="1">
      <c r="A15" s="14" t="inlineStr">
        <is>
          <t>Constitution</t>
        </is>
      </c>
      <c r="B15" s="15" t="n">
        <v>0</v>
      </c>
      <c r="C15" s="16">
        <f>IF(IFERROR(VLOOKUP($B$7,bg_table,3,FALSE),"")="Constitution",1,0)</f>
        <v/>
      </c>
      <c r="D15" s="15" t="n">
        <v>0</v>
      </c>
      <c r="E15" s="17">
        <f>B15+C15+D15</f>
        <v/>
      </c>
      <c r="G15" s="11" t="inlineStr">
        <is>
          <t>Fortune</t>
        </is>
      </c>
      <c r="H15" s="12">
        <f>15+P3</f>
        <v/>
      </c>
      <c r="I15" s="13" t="inlineStr">
        <is>
          <t>15 + 5 if Drive=Fortune (max 20)</t>
        </is>
      </c>
    </row>
    <row r="16" ht="18" customHeight="1">
      <c r="A16" s="14" t="inlineStr">
        <is>
          <t>Dexterity</t>
        </is>
      </c>
      <c r="B16" s="15" t="n">
        <v>0</v>
      </c>
      <c r="C16" s="16">
        <f>IF(IFERROR(VLOOKUP($B$7,bg_table,3,FALSE),"")="Dexterity",1,0)</f>
        <v/>
      </c>
      <c r="D16" s="15" t="n">
        <v>0</v>
      </c>
      <c r="E16" s="17">
        <f>B16+C16+D16</f>
        <v/>
      </c>
      <c r="G16" s="11" t="inlineStr">
        <is>
          <t>Income</t>
        </is>
      </c>
      <c r="H16" s="12">
        <f>P2+P4+H17</f>
        <v/>
      </c>
      <c r="I16" s="13" t="inlineStr">
        <is>
          <t>class + Drive(+2) + benefit</t>
        </is>
      </c>
    </row>
    <row r="17" ht="18" customHeight="1">
      <c r="A17" s="14" t="inlineStr">
        <is>
          <t>Fighting</t>
        </is>
      </c>
      <c r="B17" s="15" t="n">
        <v>0</v>
      </c>
      <c r="C17" s="16">
        <f>IF(IFERROR(VLOOKUP($B$7,bg_table,3,FALSE),"")="Fighting",1,0)</f>
        <v/>
      </c>
      <c r="D17" s="15" t="n">
        <v>0</v>
      </c>
      <c r="E17" s="17">
        <f>B17+C17+D17</f>
        <v/>
      </c>
      <c r="G17" s="5" t="inlineStr">
        <is>
          <t>Benefit income +</t>
        </is>
      </c>
      <c r="H17" s="15" t="n">
        <v>0</v>
      </c>
      <c r="I17" s="13" t="inlineStr">
        <is>
          <t>from a rolled background benefit, if any</t>
        </is>
      </c>
    </row>
    <row r="18" ht="18" customHeight="1">
      <c r="A18" s="14" t="inlineStr">
        <is>
          <t>Intelligence</t>
        </is>
      </c>
      <c r="B18" s="15" t="n">
        <v>0</v>
      </c>
      <c r="C18" s="16">
        <f>IF(IFERROR(VLOOKUP($B$7,bg_table,3,FALSE),"")="Intelligence",1,0)</f>
        <v/>
      </c>
      <c r="D18" s="15" t="n">
        <v>0</v>
      </c>
      <c r="E18" s="17">
        <f>B18+C18+D18</f>
        <v/>
      </c>
      <c r="G18" s="11" t="inlineStr">
        <is>
          <t>Lifestyle</t>
        </is>
      </c>
      <c r="H18" s="9">
        <f>IFERROR(IF(H16&lt;=0,"Impoverished",IF(H16&lt;=2,"Struggling",IF(H16&lt;=5,"Middle class",IF(H16&lt;=8,"Affluent",IF(H16&lt;=10,"Wealthy",IF(H16&lt;=13,"Rich","Very rich")))))),"")</f>
        <v/>
      </c>
      <c r="I18" s="7" t="n"/>
      <c r="J18" s="7" t="n"/>
      <c r="K18" s="7" t="n"/>
      <c r="L18" s="7" t="n"/>
      <c r="M18" s="8" t="n"/>
    </row>
    <row r="19" ht="18" customHeight="1">
      <c r="A19" s="14" t="inlineStr">
        <is>
          <t>Perception</t>
        </is>
      </c>
      <c r="B19" s="15" t="n">
        <v>0</v>
      </c>
      <c r="C19" s="16">
        <f>IF(IFERROR(VLOOKUP($B$7,bg_table,3,FALSE),"")="Perception",1,0)</f>
        <v/>
      </c>
      <c r="D19" s="15" t="n">
        <v>0</v>
      </c>
      <c r="E19" s="17">
        <f>B19+C19+D19</f>
        <v/>
      </c>
      <c r="G19" s="11" t="inlineStr">
        <is>
          <t>Armor</t>
        </is>
      </c>
      <c r="H19" s="6" t="inlineStr">
        <is>
          <t>(none)</t>
        </is>
      </c>
      <c r="I19" s="7" t="n"/>
      <c r="J19" s="7" t="n"/>
      <c r="K19" s="8" t="n"/>
      <c r="L19" s="18">
        <f>"+"&amp;P5&amp;" Tough / "&amp;P6&amp;" Speed"</f>
        <v/>
      </c>
      <c r="M19" s="8" t="n"/>
    </row>
    <row r="20" ht="18" customHeight="1">
      <c r="A20" s="14" t="inlineStr">
        <is>
          <t>Strength</t>
        </is>
      </c>
      <c r="B20" s="15" t="n">
        <v>0</v>
      </c>
      <c r="C20" s="16">
        <f>IF(IFERROR(VLOOKUP($B$7,bg_table,3,FALSE),"")="Strength",1,0)</f>
        <v/>
      </c>
      <c r="D20" s="15" t="n">
        <v>0</v>
      </c>
      <c r="E20" s="17">
        <f>B20+C20+D20</f>
        <v/>
      </c>
      <c r="G20" s="11" t="inlineStr">
        <is>
          <t>Shield</t>
        </is>
      </c>
      <c r="H20" s="6" t="inlineStr">
        <is>
          <t>(none)</t>
        </is>
      </c>
      <c r="I20" s="7" t="n"/>
      <c r="J20" s="7" t="n"/>
      <c r="K20" s="8" t="n"/>
      <c r="L20" s="18">
        <f>"+"&amp;P7&amp;" Defense"</f>
        <v/>
      </c>
      <c r="M20" s="8" t="n"/>
    </row>
    <row r="21" ht="18" customHeight="1">
      <c r="A21" s="14" t="inlineStr">
        <is>
          <t>Willpower</t>
        </is>
      </c>
      <c r="B21" s="15" t="n">
        <v>0</v>
      </c>
      <c r="C21" s="16">
        <f>IF(IFERROR(VLOOKUP($B$7,bg_table,3,FALSE),"")="Willpower",1,0)</f>
        <v/>
      </c>
      <c r="D21" s="15" t="n">
        <v>0</v>
      </c>
      <c r="E21" s="17">
        <f>B21+C21+D21</f>
        <v/>
      </c>
    </row>
    <row r="22" ht="18" customHeight="1">
      <c r="A22" s="5" t="inlineStr">
        <is>
          <t>Point-buy used</t>
        </is>
      </c>
      <c r="B22" s="16">
        <f>SUMPRODUCT(--(B13:B21&gt;0),B13:B21)</f>
        <v/>
      </c>
      <c r="C22" s="5" t="inlineStr">
        <is>
          <t>left</t>
        </is>
      </c>
      <c r="D22" s="16">
        <f>12-B22</f>
        <v/>
      </c>
      <c r="E22" s="19" t="inlineStr">
        <is>
          <t>/12</t>
        </is>
      </c>
    </row>
    <row r="23" ht="18" customHeight="1">
      <c r="A23" s="13" t="inlineStr">
        <is>
          <t>Point buy: each ability 0..+3, 12 pts.  Roll method: 3d6 each (-2..+4), type results in Base &amp; ignore the counter.</t>
        </is>
      </c>
    </row>
    <row r="24" ht="18" customHeight="1"/>
    <row r="25" ht="20" customHeight="1">
      <c r="A25" s="4" t="inlineStr">
        <is>
          <t>FOCUSES   (each grants +2 to related tests)</t>
        </is>
      </c>
      <c r="G25" s="4" t="inlineStr">
        <is>
          <t>TALENTS</t>
        </is>
      </c>
    </row>
    <row r="26" ht="18" customHeight="1">
      <c r="A26" s="10" t="inlineStr">
        <is>
          <t>Focus</t>
        </is>
      </c>
      <c r="B26" s="7" t="n"/>
      <c r="C26" s="7" t="n"/>
      <c r="D26" s="8" t="n"/>
      <c r="E26" s="10" t="inlineStr">
        <is>
          <t>Source</t>
        </is>
      </c>
      <c r="F26" s="8" t="n"/>
      <c r="G26" s="10" t="inlineStr">
        <is>
          <t>Talent</t>
        </is>
      </c>
      <c r="H26" s="7" t="n"/>
      <c r="I26" s="8" t="n"/>
      <c r="J26" s="10" t="inlineStr">
        <is>
          <t>Degree</t>
        </is>
      </c>
      <c r="K26" s="10" t="inlineStr">
        <is>
          <t>Requirements</t>
        </is>
      </c>
      <c r="L26" s="7" t="n"/>
      <c r="M26" s="8" t="n"/>
    </row>
    <row r="27" ht="18" customHeight="1">
      <c r="A27" s="20">
        <f>IF($B$5="Belter","Dexterity (Free-fall)","")</f>
        <v/>
      </c>
      <c r="E27" s="20">
        <f>IF($B$5="Belter","origin","")</f>
        <v/>
      </c>
      <c r="G27" s="6" t="n"/>
      <c r="J27" s="15" t="inlineStr">
        <is>
          <t>Novice</t>
        </is>
      </c>
      <c r="K27" s="18">
        <f>IFERROR(VLOOKUP(G27,talent_table,2,FALSE),"")</f>
        <v/>
      </c>
    </row>
    <row r="28" ht="18" customHeight="1">
      <c r="A28" s="6" t="n"/>
      <c r="E28" s="6" t="n"/>
      <c r="G28" s="6" t="n"/>
      <c r="J28" s="15" t="n"/>
      <c r="K28" s="18">
        <f>IFERROR(VLOOKUP(G28,talent_table,2,FALSE),"")</f>
        <v/>
      </c>
    </row>
    <row r="29" ht="18" customHeight="1">
      <c r="A29" s="6" t="n"/>
      <c r="E29" s="6" t="n"/>
      <c r="G29" s="6" t="n"/>
      <c r="J29" s="15" t="n"/>
      <c r="K29" s="18">
        <f>IFERROR(VLOOKUP(G29,talent_table,2,FALSE),"")</f>
        <v/>
      </c>
    </row>
    <row r="30" ht="18" customHeight="1">
      <c r="A30" s="6" t="n"/>
      <c r="E30" s="6" t="n"/>
      <c r="G30" s="6" t="n"/>
      <c r="J30" s="15" t="n"/>
      <c r="K30" s="18">
        <f>IFERROR(VLOOKUP(G30,talent_table,2,FALSE),"")</f>
        <v/>
      </c>
    </row>
    <row r="31" ht="18" customHeight="1">
      <c r="A31" s="6" t="n"/>
      <c r="E31" s="6" t="n"/>
      <c r="G31" s="6" t="n"/>
      <c r="J31" s="15" t="n"/>
      <c r="K31" s="18">
        <f>IFERROR(VLOOKUP(G31,talent_table,2,FALSE),"")</f>
        <v/>
      </c>
    </row>
    <row r="32" ht="18" customHeight="1">
      <c r="A32" s="6" t="n"/>
      <c r="E32" s="6" t="n"/>
      <c r="G32" s="6" t="n"/>
      <c r="J32" s="15" t="n"/>
      <c r="K32" s="18">
        <f>IFERROR(VLOOKUP(G32,talent_table,2,FALSE),"")</f>
        <v/>
      </c>
    </row>
    <row r="33" ht="18" customHeight="1">
      <c r="A33" s="6" t="n"/>
      <c r="E33" s="6" t="n"/>
      <c r="G33" s="6" t="n"/>
      <c r="J33" s="15" t="n"/>
      <c r="K33" s="18">
        <f>IFERROR(VLOOKUP(G33,talent_table,2,FALSE),"")</f>
        <v/>
      </c>
    </row>
    <row r="34" ht="18" customHeight="1">
      <c r="A34" s="6" t="n"/>
      <c r="E34" s="6" t="n"/>
      <c r="G34" s="6" t="n"/>
      <c r="J34" s="15" t="n"/>
      <c r="K34" s="18">
        <f>IFERROR(VLOOKUP(G34,talent_table,2,FALSE),"")</f>
        <v/>
      </c>
    </row>
    <row r="35" ht="18" customHeight="1">
      <c r="A35" s="6" t="n"/>
      <c r="E35" s="6" t="n"/>
      <c r="G35" s="6" t="n"/>
      <c r="J35" s="15" t="n"/>
      <c r="K35" s="18">
        <f>IFERROR(VLOOKUP(G35,talent_table,2,FALSE),"")</f>
        <v/>
      </c>
    </row>
    <row r="36" ht="18" customHeight="1">
      <c r="A36" s="6" t="n"/>
      <c r="E36" s="6" t="n"/>
      <c r="G36" s="6" t="n"/>
      <c r="J36" s="15" t="n"/>
      <c r="K36" s="18">
        <f>IFERROR(VLOOKUP(G36,talent_table,2,FALSE),"")</f>
        <v/>
      </c>
    </row>
    <row r="37" ht="18" customHeight="1"/>
    <row r="38" ht="20" customHeight="1">
      <c r="A38" s="4" t="inlineStr">
        <is>
          <t>EQUIPMENT</t>
        </is>
      </c>
      <c r="G38" s="4" t="inlineStr">
        <is>
          <t>LANGUAGES</t>
        </is>
      </c>
    </row>
    <row r="39" ht="18" customHeight="1">
      <c r="A39" s="10" t="inlineStr">
        <is>
          <t>Item</t>
        </is>
      </c>
      <c r="B39" s="7" t="n"/>
      <c r="C39" s="8" t="n"/>
      <c r="D39" s="10" t="inlineStr">
        <is>
          <t>Cost</t>
        </is>
      </c>
      <c r="E39" s="10" t="inlineStr">
        <is>
          <t>Notes</t>
        </is>
      </c>
      <c r="F39" s="8" t="n"/>
      <c r="G39" s="9">
        <f>IF($B$5="Belter","Belter Creole (Lang Belta)","")</f>
        <v/>
      </c>
      <c r="H39" s="7" t="n"/>
      <c r="I39" s="7" t="n"/>
      <c r="J39" s="7" t="n"/>
      <c r="K39" s="7" t="n"/>
      <c r="L39" s="7" t="n"/>
      <c r="M39" s="8" t="n"/>
    </row>
    <row r="40" ht="18" customHeight="1">
      <c r="A40" s="6" t="n"/>
      <c r="D40" s="16">
        <f>IFERROR(VLOOKUP(A40,Equipment!$A$3:$C$200,3,FALSE),"")</f>
        <v/>
      </c>
      <c r="E40" s="6" t="n"/>
      <c r="G40" s="6" t="n"/>
    </row>
    <row r="41" ht="18" customHeight="1">
      <c r="A41" s="6" t="n"/>
      <c r="D41" s="16">
        <f>IFERROR(VLOOKUP(A41,Equipment!$A$3:$C$200,3,FALSE),"")</f>
        <v/>
      </c>
      <c r="E41" s="6" t="n"/>
      <c r="G41" s="6" t="n"/>
    </row>
    <row r="42" ht="18" customHeight="1">
      <c r="A42" s="6" t="n"/>
      <c r="D42" s="16">
        <f>IFERROR(VLOOKUP(A42,Equipment!$A$3:$C$200,3,FALSE),"")</f>
        <v/>
      </c>
      <c r="E42" s="6" t="n"/>
      <c r="G42" s="6" t="n"/>
    </row>
    <row r="43" ht="18" customHeight="1">
      <c r="A43" s="6" t="n"/>
      <c r="D43" s="16">
        <f>IFERROR(VLOOKUP(A43,Equipment!$A$3:$C$200,3,FALSE),"")</f>
        <v/>
      </c>
      <c r="E43" s="6" t="n"/>
      <c r="G43" s="6" t="n"/>
    </row>
    <row r="44" ht="18" customHeight="1">
      <c r="A44" s="6" t="n"/>
      <c r="D44" s="16">
        <f>IFERROR(VLOOKUP(A44,Equipment!$A$3:$C$200,3,FALSE),"")</f>
        <v/>
      </c>
      <c r="E44" s="6" t="n"/>
      <c r="G44" s="6" t="n"/>
    </row>
    <row r="45" ht="18" customHeight="1">
      <c r="A45" s="6" t="n"/>
      <c r="D45" s="16">
        <f>IFERROR(VLOOKUP(A45,Equipment!$A$3:$C$200,3,FALSE),"")</f>
        <v/>
      </c>
      <c r="E45" s="6" t="n"/>
    </row>
    <row r="46" ht="18" customHeight="1">
      <c r="A46" s="6" t="n"/>
      <c r="D46" s="16">
        <f>IFERROR(VLOOKUP(A46,Equipment!$A$3:$C$200,3,FALSE),"")</f>
        <v/>
      </c>
      <c r="E46" s="6" t="n"/>
    </row>
    <row r="47" ht="18" customHeight="1">
      <c r="A47" s="6" t="n"/>
      <c r="D47" s="16">
        <f>IFERROR(VLOOKUP(A47,Equipment!$A$3:$C$200,3,FALSE),"")</f>
        <v/>
      </c>
      <c r="E47" s="6" t="n"/>
    </row>
    <row r="48" ht="18" customHeight="1">
      <c r="A48" s="6" t="n"/>
      <c r="D48" s="16">
        <f>IFERROR(VLOOKUP(A48,Equipment!$A$3:$C$200,3,FALSE),"")</f>
        <v/>
      </c>
      <c r="E48" s="6" t="n"/>
    </row>
    <row r="49" ht="18" customHeight="1">
      <c r="A49" s="6" t="n"/>
      <c r="D49" s="16">
        <f>IFERROR(VLOOKUP(A49,Equipment!$A$3:$C$200,3,FALSE),"")</f>
        <v/>
      </c>
      <c r="E49" s="6" t="n"/>
    </row>
    <row r="50" ht="18" customHeight="1"/>
    <row r="51" ht="20" customHeight="1">
      <c r="A51" s="4" t="inlineStr">
        <is>
          <t>GOALS  (up to 3)</t>
        </is>
      </c>
      <c r="G51" s="4" t="inlineStr">
        <is>
          <t>TIES</t>
        </is>
      </c>
    </row>
    <row r="52" ht="18" customHeight="1">
      <c r="A52" s="6" t="n"/>
      <c r="G52" s="6" t="n"/>
    </row>
    <row r="53" ht="18" customHeight="1">
      <c r="A53" s="6" t="n"/>
      <c r="G53" s="6" t="n"/>
    </row>
    <row r="54" ht="18" customHeight="1">
      <c r="A54" s="6" t="n"/>
      <c r="G54" s="6" t="n"/>
    </row>
    <row r="55" ht="18" customHeight="1"/>
    <row r="56" ht="20" customHeight="1">
      <c r="A56" s="4" t="inlineStr">
        <is>
          <t>DESCRIPTION &amp; NOTES</t>
        </is>
      </c>
    </row>
    <row r="57" ht="70" customHeight="1">
      <c r="A57" s="21" t="n"/>
    </row>
    <row r="58" ht="18" customHeight="1"/>
    <row r="59" ht="18" customHeight="1"/>
    <row r="60" ht="18" customHeight="1"/>
  </sheetData>
  <mergeCells count="115">
    <mergeCell ref="K32:M32"/>
    <mergeCell ref="A46:C46"/>
    <mergeCell ref="A11:E11"/>
    <mergeCell ref="A29:D29"/>
    <mergeCell ref="L19:M19"/>
    <mergeCell ref="H7:M7"/>
    <mergeCell ref="A31:D31"/>
    <mergeCell ref="K27:M27"/>
    <mergeCell ref="G26:I26"/>
    <mergeCell ref="A43:C43"/>
    <mergeCell ref="E34:F34"/>
    <mergeCell ref="A38:F38"/>
    <mergeCell ref="G39:M39"/>
    <mergeCell ref="E49:F49"/>
    <mergeCell ref="E27:F27"/>
    <mergeCell ref="A23:E23"/>
    <mergeCell ref="E36:F36"/>
    <mergeCell ref="K34:M34"/>
    <mergeCell ref="G38:M38"/>
    <mergeCell ref="I17:M17"/>
    <mergeCell ref="A51:F51"/>
    <mergeCell ref="A27:D27"/>
    <mergeCell ref="G36:I36"/>
    <mergeCell ref="A49:C49"/>
    <mergeCell ref="A57:M60"/>
    <mergeCell ref="K5:M5"/>
    <mergeCell ref="K36:M36"/>
    <mergeCell ref="H9:M9"/>
    <mergeCell ref="A33:D33"/>
    <mergeCell ref="K29:M29"/>
    <mergeCell ref="A2:M2"/>
    <mergeCell ref="G28:I28"/>
    <mergeCell ref="A35:D35"/>
    <mergeCell ref="K31:M31"/>
    <mergeCell ref="E48:F48"/>
    <mergeCell ref="A28:D28"/>
    <mergeCell ref="G30:I30"/>
    <mergeCell ref="G25:M25"/>
    <mergeCell ref="A30:D30"/>
    <mergeCell ref="G52:M52"/>
    <mergeCell ref="E40:F40"/>
    <mergeCell ref="G11:M11"/>
    <mergeCell ref="G42:M42"/>
    <mergeCell ref="I12:M12"/>
    <mergeCell ref="G32:I32"/>
    <mergeCell ref="A44:C44"/>
    <mergeCell ref="L20:M20"/>
    <mergeCell ref="H18:M18"/>
    <mergeCell ref="A40:C40"/>
    <mergeCell ref="H8:M8"/>
    <mergeCell ref="I14:M14"/>
    <mergeCell ref="E26:F26"/>
    <mergeCell ref="K33:M33"/>
    <mergeCell ref="G27:I27"/>
    <mergeCell ref="A26:D26"/>
    <mergeCell ref="A56:M56"/>
    <mergeCell ref="K35:M35"/>
    <mergeCell ref="H19:K19"/>
    <mergeCell ref="A54:F54"/>
    <mergeCell ref="B6:E6"/>
    <mergeCell ref="G51:M51"/>
    <mergeCell ref="G34:I34"/>
    <mergeCell ref="G54:M54"/>
    <mergeCell ref="E39:F39"/>
    <mergeCell ref="E44:F44"/>
    <mergeCell ref="G41:M41"/>
    <mergeCell ref="A42:C42"/>
    <mergeCell ref="A47:C47"/>
    <mergeCell ref="E29:F29"/>
    <mergeCell ref="A34:D34"/>
    <mergeCell ref="B7:E7"/>
    <mergeCell ref="G43:M43"/>
    <mergeCell ref="G29:I29"/>
    <mergeCell ref="A53:F53"/>
    <mergeCell ref="E31:F31"/>
    <mergeCell ref="A36:D36"/>
    <mergeCell ref="A1:M1"/>
    <mergeCell ref="E46:F46"/>
    <mergeCell ref="G31:I31"/>
    <mergeCell ref="G53:M53"/>
    <mergeCell ref="E32:F32"/>
    <mergeCell ref="E41:F41"/>
    <mergeCell ref="I13:M13"/>
    <mergeCell ref="K26:M26"/>
    <mergeCell ref="A32:D32"/>
    <mergeCell ref="E43:F43"/>
    <mergeCell ref="B9:E9"/>
    <mergeCell ref="A41:C41"/>
    <mergeCell ref="I15:M15"/>
    <mergeCell ref="E33:F33"/>
    <mergeCell ref="E42:F42"/>
    <mergeCell ref="B5:E5"/>
    <mergeCell ref="G44:M44"/>
    <mergeCell ref="G33:I33"/>
    <mergeCell ref="E35:F35"/>
    <mergeCell ref="B4:E4"/>
    <mergeCell ref="G40:M40"/>
    <mergeCell ref="I16:M16"/>
    <mergeCell ref="H20:K20"/>
    <mergeCell ref="E28:F28"/>
    <mergeCell ref="G35:I35"/>
    <mergeCell ref="A52:F52"/>
    <mergeCell ref="E30:F30"/>
    <mergeCell ref="K28:M28"/>
    <mergeCell ref="E45:F45"/>
    <mergeCell ref="A39:C39"/>
    <mergeCell ref="A48:C48"/>
    <mergeCell ref="K30:M30"/>
    <mergeCell ref="B8:E8"/>
    <mergeCell ref="A45:C45"/>
    <mergeCell ref="H4:M4"/>
    <mergeCell ref="A3:M3"/>
    <mergeCell ref="H6:M6"/>
    <mergeCell ref="E47:F47"/>
    <mergeCell ref="A25:F25"/>
  </mergeCells>
  <dataValidations count="13">
    <dataValidation sqref="B5" showDropDown="0" showInputMessage="0" showErrorMessage="1" allowBlank="1" type="list">
      <formula1>origins</formula1>
    </dataValidation>
    <dataValidation sqref="B6" showDropDown="0" showInputMessage="0" showErrorMessage="1" allowBlank="1" type="list">
      <formula1>classnames</formula1>
    </dataValidation>
    <dataValidation sqref="B7" showDropDown="0" showInputMessage="0" showErrorMessage="1" allowBlank="1" type="list">
      <formula1>=INDIRECT("bg_"&amp;$P$1)</formula1>
    </dataValidation>
    <dataValidation sqref="H7" showDropDown="0" showInputMessage="0" showErrorMessage="1" allowBlank="1" type="list">
      <formula1>=INDIRECT("prof_"&amp;$P$1)</formula1>
    </dataValidation>
    <dataValidation sqref="B8" showDropDown="0" showInputMessage="0" showErrorMessage="1" allowBlank="1" type="list">
      <formula1>drives</formula1>
    </dataValidation>
    <dataValidation sqref="B9" showDropDown="0" showInputMessage="0" showErrorMessage="1" allowBlank="1" type="list">
      <formula1>improvements</formula1>
    </dataValidation>
    <dataValidation sqref="A27 A28 A29 A30 A31 A32 A33 A34 A35 A36" showDropDown="0" showInputMessage="0" showErrorMessage="0" allowBlank="1" type="list">
      <formula1>all_focuses</formula1>
    </dataValidation>
    <dataValidation sqref="G27 G28 G29 G30 G31 G32 G33 G34 G35 G36" showDropDown="0" showInputMessage="0" showErrorMessage="0" allowBlank="1" type="list">
      <formula1>all_talents</formula1>
    </dataValidation>
    <dataValidation sqref="J27 J28 J29 J30 J31 J32 J33 J34 J35 J36" showDropDown="0" showInputMessage="0" showErrorMessage="1" allowBlank="1" type="list">
      <formula1>degrees</formula1>
    </dataValidation>
    <dataValidation sqref="A40 A41 A42 A43 A44 A45 A46 A47 A48 A49" showDropDown="0" showInputMessage="0" showErrorMessage="0" allowBlank="1" type="list">
      <formula1>all_equipment</formula1>
    </dataValidation>
    <dataValidation sqref="G40 G41 G42 G43 G44" showDropDown="0" showInputMessage="0" showErrorMessage="0" allowBlank="1" type="list">
      <formula1>languages</formula1>
    </dataValidation>
    <dataValidation sqref="H19" showDropDown="0" showInputMessage="0" showErrorMessage="1" allowBlank="1" type="list">
      <formula1>armor_names</formula1>
    </dataValidation>
    <dataValidation sqref="H20" showDropDown="0" showInputMessage="0" showErrorMessage="1" allowBlank="1" type="list">
      <formula1>shield_names</formula1>
    </dataValidation>
  </dataValidation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  <rowBreaks count="1" manualBreakCount="1">
    <brk id="37" min="0" max="16383" man="1"/>
  </rowBreaks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D4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24" customWidth="1" min="3" max="3"/>
    <col width="24" customWidth="1" min="4" max="4"/>
  </cols>
  <sheetData>
    <row r="1" ht="20" customHeight="1">
      <c r="A1" s="4" t="inlineStr">
        <is>
          <t>RULES QUICK REFERENCE</t>
        </is>
      </c>
    </row>
    <row r="2">
      <c r="A2" s="2" t="inlineStr">
        <is>
          <t>GRR6610 The Expanse TUE Core Rulebook (2025-12-17), Ch.1-2</t>
        </is>
      </c>
    </row>
    <row r="4" ht="20" customHeight="1">
      <c r="A4" s="4" t="inlineStr">
        <is>
          <t>Creation steps</t>
        </is>
      </c>
    </row>
    <row r="5">
      <c r="A5" s="29" t="inlineStr">
        <is>
          <t>1.</t>
        </is>
      </c>
      <c r="B5" s="28" t="inlineStr">
        <is>
          <t>Concept and Origin</t>
        </is>
      </c>
    </row>
    <row r="6">
      <c r="A6" s="29" t="inlineStr">
        <is>
          <t>2.</t>
        </is>
      </c>
      <c r="B6" s="28" t="inlineStr">
        <is>
          <t>Roll Ability Scores</t>
        </is>
      </c>
    </row>
    <row r="7">
      <c r="A7" s="29" t="inlineStr">
        <is>
          <t>3.</t>
        </is>
      </c>
      <c r="B7" s="28" t="inlineStr">
        <is>
          <t>Determine Social Class</t>
        </is>
      </c>
    </row>
    <row r="8">
      <c r="A8" s="29" t="inlineStr">
        <is>
          <t>4.</t>
        </is>
      </c>
      <c r="B8" s="28" t="inlineStr">
        <is>
          <t>Choose Background</t>
        </is>
      </c>
    </row>
    <row r="9">
      <c r="A9" s="29" t="inlineStr">
        <is>
          <t>5.</t>
        </is>
      </c>
      <c r="B9" s="28" t="inlineStr">
        <is>
          <t>Choose Profession</t>
        </is>
      </c>
    </row>
    <row r="10">
      <c r="A10" s="29" t="inlineStr">
        <is>
          <t>6.</t>
        </is>
      </c>
      <c r="B10" s="28" t="inlineStr">
        <is>
          <t>Determine Drive</t>
        </is>
      </c>
    </row>
    <row r="11">
      <c r="A11" s="29" t="inlineStr">
        <is>
          <t>7.</t>
        </is>
      </c>
      <c r="B11" s="28" t="inlineStr">
        <is>
          <t>Calculate Income and Equipment</t>
        </is>
      </c>
    </row>
    <row r="12">
      <c r="A12" s="29" t="inlineStr">
        <is>
          <t>8.</t>
        </is>
      </c>
      <c r="B12" s="28" t="inlineStr">
        <is>
          <t>Calculate Secondary Stats</t>
        </is>
      </c>
    </row>
    <row r="13">
      <c r="A13" s="29" t="inlineStr">
        <is>
          <t>9.</t>
        </is>
      </c>
      <c r="B13" s="28" t="inlineStr">
        <is>
          <t>Establish Goals and Ties</t>
        </is>
      </c>
    </row>
    <row r="14">
      <c r="A14" s="29" t="inlineStr">
        <is>
          <t>10.</t>
        </is>
      </c>
      <c r="B14" s="28" t="inlineStr">
        <is>
          <t>Name and Description</t>
        </is>
      </c>
    </row>
    <row r="16" ht="20" customHeight="1">
      <c r="A16" s="4" t="inlineStr">
        <is>
          <t>Secondary stats</t>
        </is>
      </c>
    </row>
    <row r="17">
      <c r="A17" s="29" t="inlineStr">
        <is>
          <t>Defense</t>
        </is>
      </c>
      <c r="B17" s="28" t="inlineStr">
        <is>
          <t>10 + Dexterity — Armor penalty does not reduce Defense; shields add to Defense.</t>
        </is>
      </c>
    </row>
    <row r="18">
      <c r="A18" s="29" t="inlineStr">
        <is>
          <t>Speed</t>
        </is>
      </c>
      <c r="B18" s="28" t="inlineStr">
        <is>
          <t>10 + Dexterity — Reduced by armor penalty.</t>
        </is>
      </c>
    </row>
    <row r="19">
      <c r="A19" s="29" t="inlineStr">
        <is>
          <t>Toughness</t>
        </is>
      </c>
      <c r="B19" s="28" t="inlineStr">
        <is>
          <t>Constitution — Armor adds its armor bonus.</t>
        </is>
      </c>
    </row>
    <row r="20">
      <c r="A20" s="29" t="inlineStr">
        <is>
          <t>Fortune</t>
        </is>
      </c>
      <c r="B20" s="28" t="inlineStr">
        <is>
          <t>Start 15 at L1; +5 if Drive improvement is Fortune; max 20 at creation.</t>
        </is>
      </c>
    </row>
    <row r="22" ht="20" customHeight="1">
      <c r="A22" s="4" t="inlineStr">
        <is>
          <t>Ability generation</t>
        </is>
      </c>
    </row>
    <row r="23">
      <c r="A23" s="29" t="inlineStr">
        <is>
          <t>Point buy</t>
        </is>
      </c>
      <c r="B23" s="28" t="inlineStr">
        <is>
          <t>12 points, each ability 0..+3, flat 1 pt per +1.</t>
        </is>
      </c>
    </row>
    <row r="24">
      <c r="A24" s="29" t="inlineStr">
        <is>
          <t>Roll</t>
        </is>
      </c>
      <c r="B24" s="28" t="inlineStr">
        <is>
          <t>3d6 per ability → table below; swap any two after rolling. Range -2..+4.</t>
        </is>
      </c>
    </row>
    <row r="25">
      <c r="A25" s="29" t="inlineStr">
        <is>
          <t>3 → -2</t>
        </is>
      </c>
      <c r="B25" s="28" t="inlineStr">
        <is>
          <t>4-5 → -1   ·   6-8 → 0   ·   9-11 → +1   ·   12-14 → +2   ·   15-17 → +3   ·   18 → +4</t>
        </is>
      </c>
    </row>
    <row r="27" ht="20" customHeight="1">
      <c r="A27" s="4" t="inlineStr">
        <is>
          <t>Income &amp; lifestyle</t>
        </is>
      </c>
    </row>
    <row r="28">
      <c r="A28" s="29" t="inlineStr">
        <is>
          <t>-2 to 0</t>
        </is>
      </c>
      <c r="B28" s="28" t="inlineStr">
        <is>
          <t>Impoverished or in debt</t>
        </is>
      </c>
    </row>
    <row r="29">
      <c r="A29" s="29" t="inlineStr">
        <is>
          <t>1-2</t>
        </is>
      </c>
      <c r="B29" s="28" t="inlineStr">
        <is>
          <t>Struggling (Basic)</t>
        </is>
      </c>
    </row>
    <row r="30">
      <c r="A30" s="29" t="inlineStr">
        <is>
          <t>3-5</t>
        </is>
      </c>
      <c r="B30" s="28" t="inlineStr">
        <is>
          <t>Middle class</t>
        </is>
      </c>
    </row>
    <row r="31">
      <c r="A31" s="29" t="inlineStr">
        <is>
          <t>6-8</t>
        </is>
      </c>
      <c r="B31" s="28" t="inlineStr">
        <is>
          <t>Affluent</t>
        </is>
      </c>
    </row>
    <row r="32">
      <c r="A32" s="29" t="inlineStr">
        <is>
          <t>9-10</t>
        </is>
      </c>
      <c r="B32" s="28" t="inlineStr">
        <is>
          <t>Wealthy</t>
        </is>
      </c>
    </row>
    <row r="33">
      <c r="A33" s="29" t="inlineStr">
        <is>
          <t>11-13</t>
        </is>
      </c>
      <c r="B33" s="28" t="inlineStr">
        <is>
          <t>Rich</t>
        </is>
      </c>
    </row>
    <row r="34">
      <c r="A34" s="29" t="inlineStr">
        <is>
          <t>14+</t>
        </is>
      </c>
      <c r="B34" s="28" t="inlineStr">
        <is>
          <t>Very rich</t>
        </is>
      </c>
    </row>
    <row r="35">
      <c r="A35" s="29" t="inlineStr">
        <is>
          <t>Test</t>
        </is>
      </c>
      <c r="B35" s="28" t="inlineStr">
        <is>
          <t>3d6 + Income vs. item Cost. If Income + 4 &gt;= Cost, automatic. If Cost &gt; Income + 10, purchase depletes Income by 1.</t>
        </is>
      </c>
    </row>
    <row r="37" ht="20" customHeight="1">
      <c r="A37" s="4" t="inlineStr">
        <is>
          <t>Core test</t>
        </is>
      </c>
    </row>
    <row r="38">
      <c r="A38" s="29" t="inlineStr">
        <is>
          <t>Formula</t>
        </is>
      </c>
      <c r="B38" s="28" t="inlineStr">
        <is>
          <t>3d6 + Ability + Focus(+2) vs. TN</t>
        </is>
      </c>
    </row>
    <row r="39">
      <c r="A39" s="29" t="inlineStr">
        <is>
          <t>Drama Die</t>
        </is>
      </c>
      <c r="B39" s="28" t="inlineStr">
        <is>
          <t>One of the 3d6 is the Drama Die. On a success with doubles, generate Stunt Points equal to the Drama Die (spent immediately).</t>
        </is>
      </c>
    </row>
    <row r="40">
      <c r="A40" s="29" t="inlineStr">
        <is>
          <t>Routine</t>
        </is>
      </c>
      <c r="B40" s="28" t="inlineStr">
        <is>
          <t>TN 7</t>
        </is>
      </c>
    </row>
    <row r="41">
      <c r="A41" s="29" t="inlineStr">
        <is>
          <t>Easy</t>
        </is>
      </c>
      <c r="B41" s="28" t="inlineStr">
        <is>
          <t>TN 9</t>
        </is>
      </c>
    </row>
    <row r="42">
      <c r="A42" s="29" t="inlineStr">
        <is>
          <t>Average</t>
        </is>
      </c>
      <c r="B42" s="28" t="inlineStr">
        <is>
          <t>TN 11</t>
        </is>
      </c>
    </row>
    <row r="43">
      <c r="A43" s="29" t="inlineStr">
        <is>
          <t>Challenging</t>
        </is>
      </c>
      <c r="B43" s="28" t="inlineStr">
        <is>
          <t>TN 13</t>
        </is>
      </c>
    </row>
    <row r="44">
      <c r="A44" s="29" t="inlineStr">
        <is>
          <t>Hard</t>
        </is>
      </c>
      <c r="B44" s="28" t="inlineStr">
        <is>
          <t>TN 15</t>
        </is>
      </c>
    </row>
    <row r="45">
      <c r="A45" s="29" t="inlineStr">
        <is>
          <t>Formidable</t>
        </is>
      </c>
      <c r="B45" s="28" t="inlineStr">
        <is>
          <t>TN 17</t>
        </is>
      </c>
    </row>
    <row r="46">
      <c r="A46" s="29" t="inlineStr">
        <is>
          <t>Imposing</t>
        </is>
      </c>
      <c r="B46" s="28" t="inlineStr">
        <is>
          <t>TN 19</t>
        </is>
      </c>
    </row>
    <row r="47">
      <c r="A47" s="29" t="inlineStr">
        <is>
          <t>Nigh Impossible</t>
        </is>
      </c>
      <c r="B47" s="28" t="inlineStr">
        <is>
          <t>TN 21</t>
        </is>
      </c>
    </row>
  </sheetData>
  <mergeCells count="41">
    <mergeCell ref="B11:D11"/>
    <mergeCell ref="B42:D42"/>
    <mergeCell ref="B14:D14"/>
    <mergeCell ref="A22:D22"/>
    <mergeCell ref="B23:D23"/>
    <mergeCell ref="A4:D4"/>
    <mergeCell ref="B8:D8"/>
    <mergeCell ref="B17:D17"/>
    <mergeCell ref="B13:D13"/>
    <mergeCell ref="B44:D44"/>
    <mergeCell ref="B29:D29"/>
    <mergeCell ref="B38:D38"/>
    <mergeCell ref="B34:D34"/>
    <mergeCell ref="B10:D10"/>
    <mergeCell ref="B28:D28"/>
    <mergeCell ref="B19:D19"/>
    <mergeCell ref="B40:D40"/>
    <mergeCell ref="B9:D9"/>
    <mergeCell ref="B30:D30"/>
    <mergeCell ref="B6:D6"/>
    <mergeCell ref="B24:D24"/>
    <mergeCell ref="B20:D20"/>
    <mergeCell ref="B33:D33"/>
    <mergeCell ref="A1:D1"/>
    <mergeCell ref="B5:D5"/>
    <mergeCell ref="B45:D45"/>
    <mergeCell ref="B41:D41"/>
    <mergeCell ref="B32:D32"/>
    <mergeCell ref="B35:D35"/>
    <mergeCell ref="A16:D16"/>
    <mergeCell ref="B7:D7"/>
    <mergeCell ref="B25:D25"/>
    <mergeCell ref="B47:D47"/>
    <mergeCell ref="A37:D37"/>
    <mergeCell ref="A27:D27"/>
    <mergeCell ref="B31:D31"/>
    <mergeCell ref="B46:D46"/>
    <mergeCell ref="B18:D18"/>
    <mergeCell ref="B43:D43"/>
    <mergeCell ref="B12:D12"/>
    <mergeCell ref="B39:D39"/>
  </mergeCell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12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40" customWidth="1" min="2" max="2"/>
    <col width="4" customWidth="1" min="3" max="3"/>
    <col width="70" customWidth="1" min="4" max="4"/>
  </cols>
  <sheetData>
    <row r="1" ht="30" customHeight="1">
      <c r="A1" s="1" t="inlineStr">
        <is>
          <t>SAVE / LOAD  ·  export &amp; import a character</t>
        </is>
      </c>
    </row>
    <row r="2">
      <c r="A2" s="3" t="inlineStr">
        <is>
          <t>EXPORT: copy the big box on the right (or the Field/Value list) to save or share. IMPORT: paste a saved block into the yellow box; the parsed values appear below — in the Google Sheets version the Save/Load menu re-fills the sheet for you.</t>
        </is>
      </c>
    </row>
    <row r="4" ht="20" customHeight="1">
      <c r="A4" s="4" t="inlineStr">
        <is>
          <t>CHARACTER DATA  (live)</t>
        </is>
      </c>
      <c r="D4" s="4" t="inlineStr">
        <is>
          <t>EXPORT — select this box &amp; copy (Ctrl/Cmd-C)</t>
        </is>
      </c>
    </row>
    <row r="5">
      <c r="A5" s="22" t="inlineStr">
        <is>
          <t>Field</t>
        </is>
      </c>
      <c r="B5" s="22" t="inlineStr">
        <is>
          <t>Value</t>
        </is>
      </c>
      <c r="D5" s="23">
        <f>"Name: "&amp;Character!B4&amp;CHAR(10)&amp;"Player: "&amp;Character!H4&amp;CHAR(10)&amp;"Level: "&amp;Character!H5&amp;CHAR(10)&amp;"Origin: "&amp;Character!B5&amp;CHAR(10)&amp;"Social Class: "&amp;Character!B6&amp;CHAR(10)&amp;"Background: "&amp;Character!B7&amp;CHAR(10)&amp;"Profession: "&amp;Character!H7&amp;CHAR(10)&amp;"Drive: "&amp;Character!B8&amp;CHAR(10)&amp;"Drive Improvement: "&amp;Character!B9&amp;CHAR(10)&amp;"Accuracy (base): "&amp;Character!B13&amp;CHAR(10)&amp;"Accuracy (misc): "&amp;Character!D13&amp;CHAR(10)&amp;"Communication (base): "&amp;Character!B14&amp;CHAR(10)&amp;"Communication (misc): "&amp;Character!D14&amp;CHAR(10)&amp;"Constitution (base): "&amp;Character!B15&amp;CHAR(10)&amp;"Constitution (misc): "&amp;Character!D15&amp;CHAR(10)&amp;"Dexterity (base): "&amp;Character!B16&amp;CHAR(10)&amp;"Dexterity (misc): "&amp;Character!D16&amp;CHAR(10)&amp;"Fighting (base): "&amp;Character!B17&amp;CHAR(10)&amp;"Fighting (misc): "&amp;Character!D17&amp;CHAR(10)&amp;"Intelligence (base): "&amp;Character!B18&amp;CHAR(10)&amp;"Intelligence (misc): "&amp;Character!D18&amp;CHAR(10)&amp;"Perception (base): "&amp;Character!B19&amp;CHAR(10)&amp;"Perception (misc): "&amp;Character!D19&amp;CHAR(10)&amp;"Strength (base): "&amp;Character!B20&amp;CHAR(10)&amp;"Strength (misc): "&amp;Character!D20&amp;CHAR(10)&amp;"Willpower (base): "&amp;Character!B21&amp;CHAR(10)&amp;"Willpower (misc): "&amp;Character!D21&amp;CHAR(10)&amp;"Armor: "&amp;Character!H19&amp;CHAR(10)&amp;"Shield: "&amp;Character!H20&amp;CHAR(10)&amp;"Benefit income: "&amp;Character!H17&amp;CHAR(10)&amp;"Defense: "&amp;Character!H12&amp;CHAR(10)&amp;"Speed: "&amp;Character!H13&amp;CHAR(10)&amp;"Toughness: "&amp;Character!H14&amp;CHAR(10)&amp;"Fortune: "&amp;Character!H15&amp;CHAR(10)&amp;"Income: "&amp;Character!H16&amp;CHAR(10)&amp;"Lifestyle: "&amp;Character!H18&amp;CHAR(10)&amp;"Focus 1: "&amp;Character!A27&amp;CHAR(10)&amp;"Focus 1 source: "&amp;Character!E27&amp;CHAR(10)&amp;"Focus 2: "&amp;Character!A28&amp;CHAR(10)&amp;"Focus 2 source: "&amp;Character!E28&amp;CHAR(10)&amp;"Focus 3: "&amp;Character!A29&amp;CHAR(10)&amp;"Focus 3 source: "&amp;Character!E29&amp;CHAR(10)&amp;"Focus 4: "&amp;Character!A30&amp;CHAR(10)&amp;"Focus 4 source: "&amp;Character!E30&amp;CHAR(10)&amp;"Focus 5: "&amp;Character!A31&amp;CHAR(10)&amp;"Focus 5 source: "&amp;Character!E31&amp;CHAR(10)&amp;"Focus 6: "&amp;Character!A32&amp;CHAR(10)&amp;"Focus 6 source: "&amp;Character!E32&amp;CHAR(10)&amp;"Focus 7: "&amp;Character!A33&amp;CHAR(10)&amp;"Focus 7 source: "&amp;Character!E33&amp;CHAR(10)&amp;"Focus 8: "&amp;Character!A34&amp;CHAR(10)&amp;"Focus 8 source: "&amp;Character!E34&amp;CHAR(10)&amp;"Focus 9: "&amp;Character!A35&amp;CHAR(10)&amp;"Focus 9 source: "&amp;Character!E35&amp;CHAR(10)&amp;"Focus 10: "&amp;Character!A36&amp;CHAR(10)&amp;"Focus 10 source: "&amp;Character!E36&amp;CHAR(10)&amp;"Talent 1: "&amp;Character!G27&amp;CHAR(10)&amp;"Talent 1 degree: "&amp;Character!J27&amp;CHAR(10)&amp;"Talent 2: "&amp;Character!G28&amp;CHAR(10)&amp;"Talent 2 degree: "&amp;Character!J28&amp;CHAR(10)&amp;"Talent 3: "&amp;Character!G29&amp;CHAR(10)&amp;"Talent 3 degree: "&amp;Character!J29&amp;CHAR(10)&amp;"Talent 4: "&amp;Character!G30&amp;CHAR(10)&amp;"Talent 4 degree: "&amp;Character!J30&amp;CHAR(10)&amp;"Talent 5: "&amp;Character!G31&amp;CHAR(10)&amp;"Talent 5 degree: "&amp;Character!J31&amp;CHAR(10)&amp;"Talent 6: "&amp;Character!G32&amp;CHAR(10)&amp;"Talent 6 degree: "&amp;Character!J32&amp;CHAR(10)&amp;"Talent 7: "&amp;Character!G33&amp;CHAR(10)&amp;"Talent 7 degree: "&amp;Character!J33&amp;CHAR(10)&amp;"Talent 8: "&amp;Character!G34&amp;CHAR(10)&amp;"Talent 8 degree: "&amp;Character!J34&amp;CHAR(10)&amp;"Talent 9: "&amp;Character!G35&amp;CHAR(10)&amp;"Talent 9 degree: "&amp;Character!J35&amp;CHAR(10)&amp;"Talent 10: "&amp;Character!G36&amp;CHAR(10)&amp;"Talent 10 degree: "&amp;Character!J36&amp;CHAR(10)&amp;"Equipment 1: "&amp;Character!A40&amp;CHAR(10)&amp;"Equipment 1 notes: "&amp;Character!E40&amp;CHAR(10)&amp;"Equipment 2: "&amp;Character!A41&amp;CHAR(10)&amp;"Equipment 2 notes: "&amp;Character!E41&amp;CHAR(10)&amp;"Equipment 3: "&amp;Character!A42&amp;CHAR(10)&amp;"Equipment 3 notes: "&amp;Character!E42&amp;CHAR(10)&amp;"Equipment 4: "&amp;Character!A43&amp;CHAR(10)&amp;"Equipment 4 notes: "&amp;Character!E43&amp;CHAR(10)&amp;"Equipment 5: "&amp;Character!A44&amp;CHAR(10)&amp;"Equipment 5 notes: "&amp;Character!E44&amp;CHAR(10)&amp;"Equipment 6: "&amp;Character!A45&amp;CHAR(10)&amp;"Equipment 6 notes: "&amp;Character!E45&amp;CHAR(10)&amp;"Equipment 7: "&amp;Character!A46&amp;CHAR(10)&amp;"Equipment 7 notes: "&amp;Character!E46&amp;CHAR(10)&amp;"Equipment 8: "&amp;Character!A47&amp;CHAR(10)&amp;"Equipment 8 notes: "&amp;Character!E47&amp;CHAR(10)&amp;"Equipment 9: "&amp;Character!A48&amp;CHAR(10)&amp;"Equipment 9 notes: "&amp;Character!E48&amp;CHAR(10)&amp;"Equipment 10: "&amp;Character!A49&amp;CHAR(10)&amp;"Equipment 10 notes: "&amp;Character!E49&amp;CHAR(10)&amp;"Language 1: "&amp;Character!G39&amp;CHAR(10)&amp;"Language 2: "&amp;Character!G40&amp;CHAR(10)&amp;"Language 3: "&amp;Character!G41&amp;CHAR(10)&amp;"Language 4: "&amp;Character!G42&amp;CHAR(10)&amp;"Language 5: "&amp;Character!G43&amp;CHAR(10)&amp;"Language 6: "&amp;Character!G44&amp;CHAR(10)&amp;"Goal 1: "&amp;Character!A52&amp;CHAR(10)&amp;"Tie 1: "&amp;Character!G52&amp;CHAR(10)&amp;"Goal 2: "&amp;Character!A53&amp;CHAR(10)&amp;"Tie 2: "&amp;Character!G53&amp;CHAR(10)&amp;"Goal 3: "&amp;Character!A54&amp;CHAR(10)&amp;"Tie 3: "&amp;Character!G54&amp;CHAR(10)&amp;"Description: "&amp;Character!A57</f>
        <v/>
      </c>
    </row>
    <row r="6">
      <c r="A6" s="14" t="inlineStr">
        <is>
          <t>Name</t>
        </is>
      </c>
      <c r="B6" s="24">
        <f>Character!B4</f>
        <v/>
      </c>
    </row>
    <row r="7">
      <c r="A7" s="14" t="inlineStr">
        <is>
          <t>Player</t>
        </is>
      </c>
      <c r="B7" s="24">
        <f>Character!H4</f>
        <v/>
      </c>
    </row>
    <row r="8">
      <c r="A8" s="14" t="inlineStr">
        <is>
          <t>Level</t>
        </is>
      </c>
      <c r="B8" s="24">
        <f>Character!H5</f>
        <v/>
      </c>
    </row>
    <row r="9">
      <c r="A9" s="14" t="inlineStr">
        <is>
          <t>Origin</t>
        </is>
      </c>
      <c r="B9" s="24">
        <f>Character!B5</f>
        <v/>
      </c>
    </row>
    <row r="10">
      <c r="A10" s="14" t="inlineStr">
        <is>
          <t>Social Class</t>
        </is>
      </c>
      <c r="B10" s="24">
        <f>Character!B6</f>
        <v/>
      </c>
    </row>
    <row r="11">
      <c r="A11" s="14" t="inlineStr">
        <is>
          <t>Background</t>
        </is>
      </c>
      <c r="B11" s="24">
        <f>Character!B7</f>
        <v/>
      </c>
    </row>
    <row r="12">
      <c r="A12" s="14" t="inlineStr">
        <is>
          <t>Profession</t>
        </is>
      </c>
      <c r="B12" s="24">
        <f>Character!H7</f>
        <v/>
      </c>
    </row>
    <row r="13">
      <c r="A13" s="14" t="inlineStr">
        <is>
          <t>Drive</t>
        </is>
      </c>
      <c r="B13" s="24">
        <f>Character!B8</f>
        <v/>
      </c>
    </row>
    <row r="14">
      <c r="A14" s="14" t="inlineStr">
        <is>
          <t>Drive Improvement</t>
        </is>
      </c>
      <c r="B14" s="24">
        <f>Character!B9</f>
        <v/>
      </c>
    </row>
    <row r="15">
      <c r="A15" s="14" t="inlineStr">
        <is>
          <t>Accuracy (base)</t>
        </is>
      </c>
      <c r="B15" s="24">
        <f>Character!B13</f>
        <v/>
      </c>
    </row>
    <row r="16">
      <c r="A16" s="14" t="inlineStr">
        <is>
          <t>Accuracy (misc)</t>
        </is>
      </c>
      <c r="B16" s="24">
        <f>Character!D13</f>
        <v/>
      </c>
    </row>
    <row r="17">
      <c r="A17" s="14" t="inlineStr">
        <is>
          <t>Communication (base)</t>
        </is>
      </c>
      <c r="B17" s="24">
        <f>Character!B14</f>
        <v/>
      </c>
    </row>
    <row r="18">
      <c r="A18" s="14" t="inlineStr">
        <is>
          <t>Communication (misc)</t>
        </is>
      </c>
      <c r="B18" s="24">
        <f>Character!D14</f>
        <v/>
      </c>
    </row>
    <row r="19">
      <c r="A19" s="14" t="inlineStr">
        <is>
          <t>Constitution (base)</t>
        </is>
      </c>
      <c r="B19" s="24">
        <f>Character!B15</f>
        <v/>
      </c>
    </row>
    <row r="20">
      <c r="A20" s="14" t="inlineStr">
        <is>
          <t>Constitution (misc)</t>
        </is>
      </c>
      <c r="B20" s="24">
        <f>Character!D15</f>
        <v/>
      </c>
    </row>
    <row r="21">
      <c r="A21" s="14" t="inlineStr">
        <is>
          <t>Dexterity (base)</t>
        </is>
      </c>
      <c r="B21" s="24">
        <f>Character!B16</f>
        <v/>
      </c>
    </row>
    <row r="22">
      <c r="A22" s="14" t="inlineStr">
        <is>
          <t>Dexterity (misc)</t>
        </is>
      </c>
      <c r="B22" s="24">
        <f>Character!D16</f>
        <v/>
      </c>
    </row>
    <row r="23">
      <c r="A23" s="14" t="inlineStr">
        <is>
          <t>Fighting (base)</t>
        </is>
      </c>
      <c r="B23" s="24">
        <f>Character!B17</f>
        <v/>
      </c>
    </row>
    <row r="24">
      <c r="A24" s="14" t="inlineStr">
        <is>
          <t>Fighting (misc)</t>
        </is>
      </c>
      <c r="B24" s="24">
        <f>Character!D17</f>
        <v/>
      </c>
    </row>
    <row r="25">
      <c r="A25" s="14" t="inlineStr">
        <is>
          <t>Intelligence (base)</t>
        </is>
      </c>
      <c r="B25" s="24">
        <f>Character!B18</f>
        <v/>
      </c>
    </row>
    <row r="26">
      <c r="A26" s="14" t="inlineStr">
        <is>
          <t>Intelligence (misc)</t>
        </is>
      </c>
      <c r="B26" s="24">
        <f>Character!D18</f>
        <v/>
      </c>
    </row>
    <row r="27">
      <c r="A27" s="14" t="inlineStr">
        <is>
          <t>Perception (base)</t>
        </is>
      </c>
      <c r="B27" s="24">
        <f>Character!B19</f>
        <v/>
      </c>
    </row>
    <row r="28">
      <c r="A28" s="14" t="inlineStr">
        <is>
          <t>Perception (misc)</t>
        </is>
      </c>
      <c r="B28" s="24">
        <f>Character!D19</f>
        <v/>
      </c>
    </row>
    <row r="29">
      <c r="A29" s="14" t="inlineStr">
        <is>
          <t>Strength (base)</t>
        </is>
      </c>
      <c r="B29" s="24">
        <f>Character!B20</f>
        <v/>
      </c>
    </row>
    <row r="30">
      <c r="A30" s="14" t="inlineStr">
        <is>
          <t>Strength (misc)</t>
        </is>
      </c>
      <c r="B30" s="24">
        <f>Character!D20</f>
        <v/>
      </c>
    </row>
    <row r="31">
      <c r="A31" s="14" t="inlineStr">
        <is>
          <t>Willpower (base)</t>
        </is>
      </c>
      <c r="B31" s="24">
        <f>Character!B21</f>
        <v/>
      </c>
    </row>
    <row r="32">
      <c r="A32" s="14" t="inlineStr">
        <is>
          <t>Willpower (misc)</t>
        </is>
      </c>
      <c r="B32" s="24">
        <f>Character!D21</f>
        <v/>
      </c>
    </row>
    <row r="33">
      <c r="A33" s="14" t="inlineStr">
        <is>
          <t>Armor</t>
        </is>
      </c>
      <c r="B33" s="24">
        <f>Character!H19</f>
        <v/>
      </c>
    </row>
    <row r="34">
      <c r="A34" s="14" t="inlineStr">
        <is>
          <t>Shield</t>
        </is>
      </c>
      <c r="B34" s="24">
        <f>Character!H20</f>
        <v/>
      </c>
    </row>
    <row r="35">
      <c r="A35" s="14" t="inlineStr">
        <is>
          <t>Benefit income</t>
        </is>
      </c>
      <c r="B35" s="24">
        <f>Character!H17</f>
        <v/>
      </c>
    </row>
    <row r="36">
      <c r="A36" s="14" t="inlineStr">
        <is>
          <t>Defense</t>
        </is>
      </c>
      <c r="B36" s="24">
        <f>Character!H12</f>
        <v/>
      </c>
    </row>
    <row r="37">
      <c r="A37" s="14" t="inlineStr">
        <is>
          <t>Speed</t>
        </is>
      </c>
      <c r="B37" s="24">
        <f>Character!H13</f>
        <v/>
      </c>
    </row>
    <row r="38">
      <c r="A38" s="14" t="inlineStr">
        <is>
          <t>Toughness</t>
        </is>
      </c>
      <c r="B38" s="24">
        <f>Character!H14</f>
        <v/>
      </c>
    </row>
    <row r="39">
      <c r="A39" s="14" t="inlineStr">
        <is>
          <t>Fortune</t>
        </is>
      </c>
      <c r="B39" s="24">
        <f>Character!H15</f>
        <v/>
      </c>
    </row>
    <row r="40">
      <c r="A40" s="14" t="inlineStr">
        <is>
          <t>Income</t>
        </is>
      </c>
      <c r="B40" s="24">
        <f>Character!H16</f>
        <v/>
      </c>
    </row>
    <row r="41">
      <c r="A41" s="14" t="inlineStr">
        <is>
          <t>Lifestyle</t>
        </is>
      </c>
      <c r="B41" s="24">
        <f>Character!H18</f>
        <v/>
      </c>
    </row>
    <row r="42">
      <c r="A42" s="14" t="inlineStr">
        <is>
          <t>Focus 1</t>
        </is>
      </c>
      <c r="B42" s="24">
        <f>Character!A27</f>
        <v/>
      </c>
    </row>
    <row r="43">
      <c r="A43" s="14" t="inlineStr">
        <is>
          <t>Focus 1 source</t>
        </is>
      </c>
      <c r="B43" s="24">
        <f>Character!E27</f>
        <v/>
      </c>
    </row>
    <row r="44">
      <c r="A44" s="14" t="inlineStr">
        <is>
          <t>Focus 2</t>
        </is>
      </c>
      <c r="B44" s="24">
        <f>Character!A28</f>
        <v/>
      </c>
    </row>
    <row r="45">
      <c r="A45" s="14" t="inlineStr">
        <is>
          <t>Focus 2 source</t>
        </is>
      </c>
      <c r="B45" s="24">
        <f>Character!E28</f>
        <v/>
      </c>
    </row>
    <row r="46">
      <c r="A46" s="14" t="inlineStr">
        <is>
          <t>Focus 3</t>
        </is>
      </c>
      <c r="B46" s="24">
        <f>Character!A29</f>
        <v/>
      </c>
    </row>
    <row r="47">
      <c r="A47" s="14" t="inlineStr">
        <is>
          <t>Focus 3 source</t>
        </is>
      </c>
      <c r="B47" s="24">
        <f>Character!E29</f>
        <v/>
      </c>
    </row>
    <row r="48">
      <c r="A48" s="14" t="inlineStr">
        <is>
          <t>Focus 4</t>
        </is>
      </c>
      <c r="B48" s="24">
        <f>Character!A30</f>
        <v/>
      </c>
    </row>
    <row r="49">
      <c r="A49" s="14" t="inlineStr">
        <is>
          <t>Focus 4 source</t>
        </is>
      </c>
      <c r="B49" s="24">
        <f>Character!E30</f>
        <v/>
      </c>
    </row>
    <row r="50">
      <c r="A50" s="14" t="inlineStr">
        <is>
          <t>Focus 5</t>
        </is>
      </c>
      <c r="B50" s="24">
        <f>Character!A31</f>
        <v/>
      </c>
    </row>
    <row r="51">
      <c r="A51" s="14" t="inlineStr">
        <is>
          <t>Focus 5 source</t>
        </is>
      </c>
      <c r="B51" s="24">
        <f>Character!E31</f>
        <v/>
      </c>
    </row>
    <row r="52">
      <c r="A52" s="14" t="inlineStr">
        <is>
          <t>Focus 6</t>
        </is>
      </c>
      <c r="B52" s="24">
        <f>Character!A32</f>
        <v/>
      </c>
    </row>
    <row r="53">
      <c r="A53" s="14" t="inlineStr">
        <is>
          <t>Focus 6 source</t>
        </is>
      </c>
      <c r="B53" s="24">
        <f>Character!E32</f>
        <v/>
      </c>
    </row>
    <row r="54">
      <c r="A54" s="14" t="inlineStr">
        <is>
          <t>Focus 7</t>
        </is>
      </c>
      <c r="B54" s="24">
        <f>Character!A33</f>
        <v/>
      </c>
    </row>
    <row r="55">
      <c r="A55" s="14" t="inlineStr">
        <is>
          <t>Focus 7 source</t>
        </is>
      </c>
      <c r="B55" s="24">
        <f>Character!E33</f>
        <v/>
      </c>
    </row>
    <row r="56">
      <c r="A56" s="14" t="inlineStr">
        <is>
          <t>Focus 8</t>
        </is>
      </c>
      <c r="B56" s="24">
        <f>Character!A34</f>
        <v/>
      </c>
    </row>
    <row r="57">
      <c r="A57" s="14" t="inlineStr">
        <is>
          <t>Focus 8 source</t>
        </is>
      </c>
      <c r="B57" s="24">
        <f>Character!E34</f>
        <v/>
      </c>
    </row>
    <row r="58">
      <c r="A58" s="14" t="inlineStr">
        <is>
          <t>Focus 9</t>
        </is>
      </c>
      <c r="B58" s="24">
        <f>Character!A35</f>
        <v/>
      </c>
    </row>
    <row r="59">
      <c r="A59" s="14" t="inlineStr">
        <is>
          <t>Focus 9 source</t>
        </is>
      </c>
      <c r="B59" s="24">
        <f>Character!E35</f>
        <v/>
      </c>
    </row>
    <row r="60">
      <c r="A60" s="14" t="inlineStr">
        <is>
          <t>Focus 10</t>
        </is>
      </c>
      <c r="B60" s="24">
        <f>Character!A36</f>
        <v/>
      </c>
    </row>
    <row r="61">
      <c r="A61" s="14" t="inlineStr">
        <is>
          <t>Focus 10 source</t>
        </is>
      </c>
      <c r="B61" s="24">
        <f>Character!E36</f>
        <v/>
      </c>
    </row>
    <row r="62">
      <c r="A62" s="14" t="inlineStr">
        <is>
          <t>Talent 1</t>
        </is>
      </c>
      <c r="B62" s="24">
        <f>Character!G27</f>
        <v/>
      </c>
    </row>
    <row r="63">
      <c r="A63" s="14" t="inlineStr">
        <is>
          <t>Talent 1 degree</t>
        </is>
      </c>
      <c r="B63" s="24">
        <f>Character!J27</f>
        <v/>
      </c>
    </row>
    <row r="64">
      <c r="A64" s="14" t="inlineStr">
        <is>
          <t>Talent 2</t>
        </is>
      </c>
      <c r="B64" s="24">
        <f>Character!G28</f>
        <v/>
      </c>
    </row>
    <row r="65">
      <c r="A65" s="14" t="inlineStr">
        <is>
          <t>Talent 2 degree</t>
        </is>
      </c>
      <c r="B65" s="24">
        <f>Character!J28</f>
        <v/>
      </c>
    </row>
    <row r="66">
      <c r="A66" s="14" t="inlineStr">
        <is>
          <t>Talent 3</t>
        </is>
      </c>
      <c r="B66" s="24">
        <f>Character!G29</f>
        <v/>
      </c>
    </row>
    <row r="67">
      <c r="A67" s="14" t="inlineStr">
        <is>
          <t>Talent 3 degree</t>
        </is>
      </c>
      <c r="B67" s="24">
        <f>Character!J29</f>
        <v/>
      </c>
    </row>
    <row r="68">
      <c r="A68" s="14" t="inlineStr">
        <is>
          <t>Talent 4</t>
        </is>
      </c>
      <c r="B68" s="24">
        <f>Character!G30</f>
        <v/>
      </c>
    </row>
    <row r="69">
      <c r="A69" s="14" t="inlineStr">
        <is>
          <t>Talent 4 degree</t>
        </is>
      </c>
      <c r="B69" s="24">
        <f>Character!J30</f>
        <v/>
      </c>
    </row>
    <row r="70">
      <c r="A70" s="14" t="inlineStr">
        <is>
          <t>Talent 5</t>
        </is>
      </c>
      <c r="B70" s="24">
        <f>Character!G31</f>
        <v/>
      </c>
    </row>
    <row r="71">
      <c r="A71" s="14" t="inlineStr">
        <is>
          <t>Talent 5 degree</t>
        </is>
      </c>
      <c r="B71" s="24">
        <f>Character!J31</f>
        <v/>
      </c>
    </row>
    <row r="72">
      <c r="A72" s="14" t="inlineStr">
        <is>
          <t>Talent 6</t>
        </is>
      </c>
      <c r="B72" s="24">
        <f>Character!G32</f>
        <v/>
      </c>
    </row>
    <row r="73">
      <c r="A73" s="14" t="inlineStr">
        <is>
          <t>Talent 6 degree</t>
        </is>
      </c>
      <c r="B73" s="24">
        <f>Character!J32</f>
        <v/>
      </c>
    </row>
    <row r="74">
      <c r="A74" s="14" t="inlineStr">
        <is>
          <t>Talent 7</t>
        </is>
      </c>
      <c r="B74" s="24">
        <f>Character!G33</f>
        <v/>
      </c>
    </row>
    <row r="75">
      <c r="A75" s="14" t="inlineStr">
        <is>
          <t>Talent 7 degree</t>
        </is>
      </c>
      <c r="B75" s="24">
        <f>Character!J33</f>
        <v/>
      </c>
    </row>
    <row r="76">
      <c r="A76" s="14" t="inlineStr">
        <is>
          <t>Talent 8</t>
        </is>
      </c>
      <c r="B76" s="24">
        <f>Character!G34</f>
        <v/>
      </c>
    </row>
    <row r="77">
      <c r="A77" s="14" t="inlineStr">
        <is>
          <t>Talent 8 degree</t>
        </is>
      </c>
      <c r="B77" s="24">
        <f>Character!J34</f>
        <v/>
      </c>
    </row>
    <row r="78">
      <c r="A78" s="14" t="inlineStr">
        <is>
          <t>Talent 9</t>
        </is>
      </c>
      <c r="B78" s="24">
        <f>Character!G35</f>
        <v/>
      </c>
    </row>
    <row r="79">
      <c r="A79" s="14" t="inlineStr">
        <is>
          <t>Talent 9 degree</t>
        </is>
      </c>
      <c r="B79" s="24">
        <f>Character!J35</f>
        <v/>
      </c>
    </row>
    <row r="80">
      <c r="A80" s="14" t="inlineStr">
        <is>
          <t>Talent 10</t>
        </is>
      </c>
      <c r="B80" s="24">
        <f>Character!G36</f>
        <v/>
      </c>
    </row>
    <row r="81">
      <c r="A81" s="14" t="inlineStr">
        <is>
          <t>Talent 10 degree</t>
        </is>
      </c>
      <c r="B81" s="24">
        <f>Character!J36</f>
        <v/>
      </c>
    </row>
    <row r="82">
      <c r="A82" s="14" t="inlineStr">
        <is>
          <t>Equipment 1</t>
        </is>
      </c>
      <c r="B82" s="24">
        <f>Character!A40</f>
        <v/>
      </c>
    </row>
    <row r="83">
      <c r="A83" s="14" t="inlineStr">
        <is>
          <t>Equipment 1 notes</t>
        </is>
      </c>
      <c r="B83" s="24">
        <f>Character!E40</f>
        <v/>
      </c>
    </row>
    <row r="84">
      <c r="A84" s="14" t="inlineStr">
        <is>
          <t>Equipment 2</t>
        </is>
      </c>
      <c r="B84" s="24">
        <f>Character!A41</f>
        <v/>
      </c>
    </row>
    <row r="85">
      <c r="A85" s="14" t="inlineStr">
        <is>
          <t>Equipment 2 notes</t>
        </is>
      </c>
      <c r="B85" s="24">
        <f>Character!E41</f>
        <v/>
      </c>
    </row>
    <row r="86">
      <c r="A86" s="14" t="inlineStr">
        <is>
          <t>Equipment 3</t>
        </is>
      </c>
      <c r="B86" s="24">
        <f>Character!A42</f>
        <v/>
      </c>
    </row>
    <row r="87">
      <c r="A87" s="14" t="inlineStr">
        <is>
          <t>Equipment 3 notes</t>
        </is>
      </c>
      <c r="B87" s="24">
        <f>Character!E42</f>
        <v/>
      </c>
    </row>
    <row r="88">
      <c r="A88" s="14" t="inlineStr">
        <is>
          <t>Equipment 4</t>
        </is>
      </c>
      <c r="B88" s="24">
        <f>Character!A43</f>
        <v/>
      </c>
    </row>
    <row r="89">
      <c r="A89" s="14" t="inlineStr">
        <is>
          <t>Equipment 4 notes</t>
        </is>
      </c>
      <c r="B89" s="24">
        <f>Character!E43</f>
        <v/>
      </c>
    </row>
    <row r="90">
      <c r="A90" s="14" t="inlineStr">
        <is>
          <t>Equipment 5</t>
        </is>
      </c>
      <c r="B90" s="24">
        <f>Character!A44</f>
        <v/>
      </c>
    </row>
    <row r="91">
      <c r="A91" s="14" t="inlineStr">
        <is>
          <t>Equipment 5 notes</t>
        </is>
      </c>
      <c r="B91" s="24">
        <f>Character!E44</f>
        <v/>
      </c>
    </row>
    <row r="92">
      <c r="A92" s="14" t="inlineStr">
        <is>
          <t>Equipment 6</t>
        </is>
      </c>
      <c r="B92" s="24">
        <f>Character!A45</f>
        <v/>
      </c>
    </row>
    <row r="93">
      <c r="A93" s="14" t="inlineStr">
        <is>
          <t>Equipment 6 notes</t>
        </is>
      </c>
      <c r="B93" s="24">
        <f>Character!E45</f>
        <v/>
      </c>
    </row>
    <row r="94">
      <c r="A94" s="14" t="inlineStr">
        <is>
          <t>Equipment 7</t>
        </is>
      </c>
      <c r="B94" s="24">
        <f>Character!A46</f>
        <v/>
      </c>
    </row>
    <row r="95">
      <c r="A95" s="14" t="inlineStr">
        <is>
          <t>Equipment 7 notes</t>
        </is>
      </c>
      <c r="B95" s="24">
        <f>Character!E46</f>
        <v/>
      </c>
    </row>
    <row r="96">
      <c r="A96" s="14" t="inlineStr">
        <is>
          <t>Equipment 8</t>
        </is>
      </c>
      <c r="B96" s="24">
        <f>Character!A47</f>
        <v/>
      </c>
    </row>
    <row r="97">
      <c r="A97" s="14" t="inlineStr">
        <is>
          <t>Equipment 8 notes</t>
        </is>
      </c>
      <c r="B97" s="24">
        <f>Character!E47</f>
        <v/>
      </c>
    </row>
    <row r="98">
      <c r="A98" s="14" t="inlineStr">
        <is>
          <t>Equipment 9</t>
        </is>
      </c>
      <c r="B98" s="24">
        <f>Character!A48</f>
        <v/>
      </c>
    </row>
    <row r="99">
      <c r="A99" s="14" t="inlineStr">
        <is>
          <t>Equipment 9 notes</t>
        </is>
      </c>
      <c r="B99" s="24">
        <f>Character!E48</f>
        <v/>
      </c>
    </row>
    <row r="100">
      <c r="A100" s="14" t="inlineStr">
        <is>
          <t>Equipment 10</t>
        </is>
      </c>
      <c r="B100" s="24">
        <f>Character!A49</f>
        <v/>
      </c>
    </row>
    <row r="101">
      <c r="A101" s="14" t="inlineStr">
        <is>
          <t>Equipment 10 notes</t>
        </is>
      </c>
      <c r="B101" s="24">
        <f>Character!E49</f>
        <v/>
      </c>
    </row>
    <row r="102">
      <c r="A102" s="14" t="inlineStr">
        <is>
          <t>Language 1</t>
        </is>
      </c>
      <c r="B102" s="24">
        <f>Character!G39</f>
        <v/>
      </c>
    </row>
    <row r="103">
      <c r="A103" s="14" t="inlineStr">
        <is>
          <t>Language 2</t>
        </is>
      </c>
      <c r="B103" s="24">
        <f>Character!G40</f>
        <v/>
      </c>
    </row>
    <row r="104">
      <c r="A104" s="14" t="inlineStr">
        <is>
          <t>Language 3</t>
        </is>
      </c>
      <c r="B104" s="24">
        <f>Character!G41</f>
        <v/>
      </c>
    </row>
    <row r="105">
      <c r="A105" s="14" t="inlineStr">
        <is>
          <t>Language 4</t>
        </is>
      </c>
      <c r="B105" s="24">
        <f>Character!G42</f>
        <v/>
      </c>
    </row>
    <row r="106">
      <c r="A106" s="14" t="inlineStr">
        <is>
          <t>Language 5</t>
        </is>
      </c>
      <c r="B106" s="24">
        <f>Character!G43</f>
        <v/>
      </c>
    </row>
    <row r="107">
      <c r="A107" s="14" t="inlineStr">
        <is>
          <t>Language 6</t>
        </is>
      </c>
      <c r="B107" s="24">
        <f>Character!G44</f>
        <v/>
      </c>
    </row>
    <row r="108">
      <c r="A108" s="14" t="inlineStr">
        <is>
          <t>Goal 1</t>
        </is>
      </c>
      <c r="B108" s="24">
        <f>Character!A52</f>
        <v/>
      </c>
    </row>
    <row r="109">
      <c r="A109" s="14" t="inlineStr">
        <is>
          <t>Tie 1</t>
        </is>
      </c>
      <c r="B109" s="24">
        <f>Character!G52</f>
        <v/>
      </c>
    </row>
    <row r="110">
      <c r="A110" s="14" t="inlineStr">
        <is>
          <t>Goal 2</t>
        </is>
      </c>
      <c r="B110" s="24">
        <f>Character!A53</f>
        <v/>
      </c>
    </row>
    <row r="111">
      <c r="A111" s="14" t="inlineStr">
        <is>
          <t>Tie 2</t>
        </is>
      </c>
      <c r="B111" s="24">
        <f>Character!G53</f>
        <v/>
      </c>
    </row>
    <row r="112">
      <c r="A112" s="14" t="inlineStr">
        <is>
          <t>Goal 3</t>
        </is>
      </c>
      <c r="B112" s="24">
        <f>Character!A54</f>
        <v/>
      </c>
    </row>
    <row r="113">
      <c r="A113" s="14" t="inlineStr">
        <is>
          <t>Tie 3</t>
        </is>
      </c>
      <c r="B113" s="24">
        <f>Character!G54</f>
        <v/>
      </c>
    </row>
    <row r="114">
      <c r="A114" s="14" t="inlineStr">
        <is>
          <t>Description</t>
        </is>
      </c>
      <c r="B114" s="24">
        <f>Character!A57</f>
        <v/>
      </c>
    </row>
    <row r="116" ht="20" customHeight="1">
      <c r="A116" s="4" t="inlineStr">
        <is>
          <t>IMPORT — paste a saved block here</t>
        </is>
      </c>
    </row>
    <row r="117">
      <c r="A117" s="21" t="inlineStr"/>
    </row>
    <row r="118"/>
    <row r="119"/>
    <row r="120"/>
    <row r="121"/>
    <row r="122"/>
    <row r="124">
      <c r="A124" s="25" t="inlineStr">
        <is>
          <t>To load: in the Google Sheets version use the “Character ▸ Import” menu (Apps Script) to auto-fill the sheet from a pasted block. In Excel, read the values from a saved block back into the yellow cells on the Character tab by hand (the Field/Value list shows where each goes).</t>
        </is>
      </c>
    </row>
    <row r="125"/>
  </sheetData>
  <mergeCells count="8">
    <mergeCell ref="A4:B4"/>
    <mergeCell ref="A1:D1"/>
    <mergeCell ref="D4"/>
    <mergeCell ref="A116:D116"/>
    <mergeCell ref="A124:D125"/>
    <mergeCell ref="D5:D114"/>
    <mergeCell ref="A2:D2"/>
    <mergeCell ref="A117:D122"/>
  </mergeCell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B65"/>
  <sheetViews>
    <sheetView workbookViewId="0">
      <selection activeCell="A1" sqref="A1"/>
    </sheetView>
  </sheetViews>
  <sheetFormatPr baseColWidth="8" defaultRowHeight="15"/>
  <sheetData>
    <row r="1">
      <c r="A1" s="26" t="inlineStr">
        <is>
          <t>origins</t>
        </is>
      </c>
      <c r="B1" s="26" t="inlineStr">
        <is>
          <t>classes</t>
        </is>
      </c>
      <c r="C1" s="26" t="inlineStr">
        <is>
          <t>class</t>
        </is>
      </c>
      <c r="D1" s="26" t="inlineStr">
        <is>
          <t>id</t>
        </is>
      </c>
      <c r="E1" s="26" t="inlineStr">
        <is>
          <t>income</t>
        </is>
      </c>
      <c r="F1" s="26" t="inlineStr">
        <is>
          <t>bg_outsider</t>
        </is>
      </c>
      <c r="G1" s="26" t="inlineStr">
        <is>
          <t>bg_lower</t>
        </is>
      </c>
      <c r="H1" s="26" t="inlineStr">
        <is>
          <t>bg_middle</t>
        </is>
      </c>
      <c r="I1" s="26" t="inlineStr">
        <is>
          <t>bg_upper</t>
        </is>
      </c>
      <c r="J1" s="26" t="inlineStr">
        <is>
          <t>prof_outsider</t>
        </is>
      </c>
      <c r="K1" s="26" t="inlineStr">
        <is>
          <t>prof_lower</t>
        </is>
      </c>
      <c r="L1" s="26" t="inlineStr">
        <is>
          <t>prof_middle</t>
        </is>
      </c>
      <c r="M1" s="26" t="inlineStr">
        <is>
          <t>prof_upper</t>
        </is>
      </c>
      <c r="N1" s="26" t="inlineStr">
        <is>
          <t>drives</t>
        </is>
      </c>
      <c r="O1" s="26" t="inlineStr">
        <is>
          <t>improvements</t>
        </is>
      </c>
      <c r="P1" s="26" t="inlineStr">
        <is>
          <t>languages</t>
        </is>
      </c>
      <c r="Q1" s="26" t="inlineStr">
        <is>
          <t>degrees</t>
        </is>
      </c>
      <c r="R1" s="26" t="inlineStr">
        <is>
          <t>all_focuses</t>
        </is>
      </c>
      <c r="S1" s="26" t="inlineStr">
        <is>
          <t>all_talents</t>
        </is>
      </c>
      <c r="T1" s="26" t="inlineStr">
        <is>
          <t>all_equipment</t>
        </is>
      </c>
      <c r="U1" s="26" t="inlineStr">
        <is>
          <t>abilitynames</t>
        </is>
      </c>
      <c r="V1" s="26" t="inlineStr">
        <is>
          <t>armor_names</t>
        </is>
      </c>
      <c r="W1" s="26" t="inlineStr">
        <is>
          <t>armor</t>
        </is>
      </c>
      <c r="X1" s="26" t="inlineStr">
        <is>
          <t>bonus</t>
        </is>
      </c>
      <c r="Y1" s="26" t="inlineStr">
        <is>
          <t>penalty</t>
        </is>
      </c>
      <c r="Z1" s="26" t="inlineStr">
        <is>
          <t>shield_names</t>
        </is>
      </c>
      <c r="AA1" s="26" t="inlineStr">
        <is>
          <t>shield</t>
        </is>
      </c>
      <c r="AB1" s="26" t="inlineStr">
        <is>
          <t>def</t>
        </is>
      </c>
    </row>
    <row r="2">
      <c r="A2" t="inlineStr">
        <is>
          <t>Earther</t>
        </is>
      </c>
      <c r="B2" t="inlineStr">
        <is>
          <t>Outsider</t>
        </is>
      </c>
      <c r="C2" t="inlineStr">
        <is>
          <t>Outsider</t>
        </is>
      </c>
      <c r="D2" t="inlineStr">
        <is>
          <t>outsider</t>
        </is>
      </c>
      <c r="E2" t="n">
        <v>0</v>
      </c>
      <c r="F2" t="inlineStr">
        <is>
          <t>Bohemian</t>
        </is>
      </c>
      <c r="G2" t="inlineStr">
        <is>
          <t>Military</t>
        </is>
      </c>
      <c r="H2" t="inlineStr">
        <is>
          <t>Academic</t>
        </is>
      </c>
      <c r="I2" t="inlineStr">
        <is>
          <t>Aristocratic</t>
        </is>
      </c>
      <c r="J2" t="inlineStr">
        <is>
          <t>Brawler</t>
        </is>
      </c>
      <c r="K2" t="inlineStr">
        <is>
          <t>Athlete</t>
        </is>
      </c>
      <c r="L2" t="inlineStr">
        <is>
          <t>Pilot</t>
        </is>
      </c>
      <c r="M2" t="inlineStr">
        <is>
          <t>Commander</t>
        </is>
      </c>
      <c r="N2" t="inlineStr">
        <is>
          <t>Achiever</t>
        </is>
      </c>
      <c r="O2" t="inlineStr">
        <is>
          <t>Fortune +5 increase</t>
        </is>
      </c>
      <c r="P2" t="inlineStr">
        <is>
          <t>Belter Creole (Lang Belta)</t>
        </is>
      </c>
      <c r="Q2" t="inlineStr">
        <is>
          <t>Novice</t>
        </is>
      </c>
      <c r="R2" t="inlineStr">
        <is>
          <t>Accuracy (Bows)</t>
        </is>
      </c>
      <c r="S2" t="inlineStr">
        <is>
          <t>Affluent</t>
        </is>
      </c>
      <c r="T2" t="inlineStr">
        <is>
          <t>Combat Knife</t>
        </is>
      </c>
      <c r="U2" t="inlineStr">
        <is>
          <t>Accuracy</t>
        </is>
      </c>
      <c r="V2" t="inlineStr">
        <is>
          <t>(none)</t>
        </is>
      </c>
      <c r="W2" t="inlineStr">
        <is>
          <t>(none)</t>
        </is>
      </c>
      <c r="X2" t="n">
        <v>0</v>
      </c>
      <c r="Y2" t="n">
        <v>0</v>
      </c>
      <c r="Z2" t="inlineStr">
        <is>
          <t>(none)</t>
        </is>
      </c>
      <c r="AA2" t="inlineStr">
        <is>
          <t>(none)</t>
        </is>
      </c>
      <c r="AB2" t="n">
        <v>0</v>
      </c>
    </row>
    <row r="3">
      <c r="A3" t="inlineStr">
        <is>
          <t>Martian</t>
        </is>
      </c>
      <c r="B3" t="inlineStr">
        <is>
          <t>Lower Class</t>
        </is>
      </c>
      <c r="C3" t="inlineStr">
        <is>
          <t>Lower Class</t>
        </is>
      </c>
      <c r="D3" t="inlineStr">
        <is>
          <t>lower</t>
        </is>
      </c>
      <c r="E3" t="n">
        <v>2</v>
      </c>
      <c r="F3" t="inlineStr">
        <is>
          <t>Exile</t>
        </is>
      </c>
      <c r="G3" t="inlineStr">
        <is>
          <t>Laborer</t>
        </is>
      </c>
      <c r="H3" t="inlineStr">
        <is>
          <t>Suburban</t>
        </is>
      </c>
      <c r="I3" t="inlineStr">
        <is>
          <t>Corporate</t>
        </is>
      </c>
      <c r="J3" t="inlineStr">
        <is>
          <t>Survivalist</t>
        </is>
      </c>
      <c r="K3" t="inlineStr">
        <is>
          <t>Soldier</t>
        </is>
      </c>
      <c r="L3" t="inlineStr">
        <is>
          <t>Security</t>
        </is>
      </c>
      <c r="M3" t="inlineStr">
        <is>
          <t>Explorer</t>
        </is>
      </c>
      <c r="N3" t="inlineStr">
        <is>
          <t>Builder</t>
        </is>
      </c>
      <c r="O3" t="inlineStr">
        <is>
          <t>Membership (rank 1)</t>
        </is>
      </c>
      <c r="P3" t="inlineStr">
        <is>
          <t>English</t>
        </is>
      </c>
      <c r="Q3" t="inlineStr">
        <is>
          <t>Expert</t>
        </is>
      </c>
      <c r="R3" t="inlineStr">
        <is>
          <t>Accuracy (Gunnery)</t>
        </is>
      </c>
      <c r="S3" t="inlineStr">
        <is>
          <t>Agility</t>
        </is>
      </c>
      <c r="T3" t="inlineStr">
        <is>
          <t>Ceramic Tactical Knife</t>
        </is>
      </c>
      <c r="U3" t="inlineStr">
        <is>
          <t>Communication</t>
        </is>
      </c>
      <c r="V3" t="inlineStr">
        <is>
          <t>Padding</t>
        </is>
      </c>
      <c r="W3" t="inlineStr">
        <is>
          <t>Padding</t>
        </is>
      </c>
      <c r="X3" t="n">
        <v>1</v>
      </c>
      <c r="Y3" t="n">
        <v>0</v>
      </c>
      <c r="Z3" t="inlineStr">
        <is>
          <t>Riot Shield</t>
        </is>
      </c>
      <c r="AA3" t="inlineStr">
        <is>
          <t>Riot Shield</t>
        </is>
      </c>
      <c r="AB3" t="n">
        <v>2</v>
      </c>
    </row>
    <row r="4">
      <c r="A4" t="inlineStr">
        <is>
          <t>Belter</t>
        </is>
      </c>
      <c r="B4" t="inlineStr">
        <is>
          <t>Middle Class</t>
        </is>
      </c>
      <c r="C4" t="inlineStr">
        <is>
          <t>Middle Class</t>
        </is>
      </c>
      <c r="D4" t="inlineStr">
        <is>
          <t>middle</t>
        </is>
      </c>
      <c r="E4" t="n">
        <v>4</v>
      </c>
      <c r="F4" t="inlineStr">
        <is>
          <t>Outcast</t>
        </is>
      </c>
      <c r="G4" t="inlineStr">
        <is>
          <t>Urban</t>
        </is>
      </c>
      <c r="H4" t="inlineStr">
        <is>
          <t>Trade</t>
        </is>
      </c>
      <c r="I4" t="inlineStr">
        <is>
          <t>Cosmopolitan</t>
        </is>
      </c>
      <c r="J4" t="inlineStr">
        <is>
          <t>Criminal</t>
        </is>
      </c>
      <c r="K4" t="inlineStr">
        <is>
          <t>Investigator</t>
        </is>
      </c>
      <c r="L4" t="inlineStr">
        <is>
          <t>Professional</t>
        </is>
      </c>
      <c r="M4" t="inlineStr">
        <is>
          <t>Dilettante</t>
        </is>
      </c>
      <c r="N4" t="inlineStr">
        <is>
          <t>Caregiver</t>
        </is>
      </c>
      <c r="O4" t="inlineStr">
        <is>
          <t>Income +2 increase</t>
        </is>
      </c>
      <c r="P4" t="inlineStr">
        <is>
          <t>Spanish</t>
        </is>
      </c>
      <c r="Q4" t="inlineStr">
        <is>
          <t>Master</t>
        </is>
      </c>
      <c r="R4" t="inlineStr">
        <is>
          <t>Accuracy (Pistols)</t>
        </is>
      </c>
      <c r="S4" t="inlineStr">
        <is>
          <t>Artistry</t>
        </is>
      </c>
      <c r="T4" t="inlineStr">
        <is>
          <t>Sword</t>
        </is>
      </c>
      <c r="U4" t="inlineStr">
        <is>
          <t>Constitution</t>
        </is>
      </c>
      <c r="V4" t="inlineStr">
        <is>
          <t>Light Armor</t>
        </is>
      </c>
      <c r="W4" t="inlineStr">
        <is>
          <t>Light Armor</t>
        </is>
      </c>
      <c r="X4" t="n">
        <v>2</v>
      </c>
      <c r="Y4" t="n">
        <v>-1</v>
      </c>
      <c r="Z4" t="inlineStr">
        <is>
          <t>Ballistic Shield</t>
        </is>
      </c>
      <c r="AA4" t="inlineStr">
        <is>
          <t>Ballistic Shield</t>
        </is>
      </c>
      <c r="AB4" t="n">
        <v>3</v>
      </c>
    </row>
    <row r="5">
      <c r="B5" t="inlineStr">
        <is>
          <t>Upper Class</t>
        </is>
      </c>
      <c r="C5" t="inlineStr">
        <is>
          <t>Upper Class</t>
        </is>
      </c>
      <c r="D5" t="inlineStr">
        <is>
          <t>upper</t>
        </is>
      </c>
      <c r="E5" t="n">
        <v>6</v>
      </c>
      <c r="J5" t="inlineStr">
        <is>
          <t>Scavenger</t>
        </is>
      </c>
      <c r="K5" t="inlineStr">
        <is>
          <t>Technician</t>
        </is>
      </c>
      <c r="L5" t="inlineStr">
        <is>
          <t>Scholar</t>
        </is>
      </c>
      <c r="M5" t="inlineStr">
        <is>
          <t>Expert</t>
        </is>
      </c>
      <c r="N5" t="inlineStr">
        <is>
          <t>Ecstatic</t>
        </is>
      </c>
      <c r="O5" t="inlineStr">
        <is>
          <t>Relationship (rank 1)</t>
        </is>
      </c>
      <c r="P5" t="inlineStr">
        <is>
          <t>Mandarin Chinese</t>
        </is>
      </c>
      <c r="R5" t="inlineStr">
        <is>
          <t>Accuracy (Rifles)</t>
        </is>
      </c>
      <c r="S5" t="inlineStr">
        <is>
          <t>Attractive</t>
        </is>
      </c>
      <c r="T5" t="inlineStr">
        <is>
          <t>Stun Baton</t>
        </is>
      </c>
      <c r="U5" t="inlineStr">
        <is>
          <t>Dexterity</t>
        </is>
      </c>
      <c r="V5" t="inlineStr">
        <is>
          <t>Medium Armor</t>
        </is>
      </c>
      <c r="W5" t="inlineStr">
        <is>
          <t>Medium Armor</t>
        </is>
      </c>
      <c r="X5" t="n">
        <v>4</v>
      </c>
      <c r="Y5" t="n">
        <v>-2</v>
      </c>
    </row>
    <row r="6">
      <c r="J6" t="inlineStr">
        <is>
          <t>Fixer</t>
        </is>
      </c>
      <c r="K6" t="inlineStr">
        <is>
          <t>Clergy</t>
        </is>
      </c>
      <c r="L6" t="inlineStr">
        <is>
          <t>Merchant</t>
        </is>
      </c>
      <c r="M6" t="inlineStr">
        <is>
          <t>Executive</t>
        </is>
      </c>
      <c r="N6" t="inlineStr">
        <is>
          <t>Judge</t>
        </is>
      </c>
      <c r="O6" t="inlineStr">
        <is>
          <t>Reputation (one honorific)</t>
        </is>
      </c>
      <c r="P6" t="inlineStr">
        <is>
          <t>Cantonese</t>
        </is>
      </c>
      <c r="R6" t="inlineStr">
        <is>
          <t>Accuracy (Throwing)</t>
        </is>
      </c>
      <c r="S6" t="inlineStr">
        <is>
          <t>Burglary</t>
        </is>
      </c>
      <c r="T6" t="inlineStr">
        <is>
          <t>Light Close Weapon</t>
        </is>
      </c>
      <c r="U6" t="inlineStr">
        <is>
          <t>Fighting</t>
        </is>
      </c>
      <c r="V6" t="inlineStr">
        <is>
          <t>Riot Armor</t>
        </is>
      </c>
      <c r="W6" t="inlineStr">
        <is>
          <t>Riot Armor</t>
        </is>
      </c>
      <c r="X6" t="n">
        <v>5</v>
      </c>
      <c r="Y6" t="n">
        <v>-3</v>
      </c>
    </row>
    <row r="7">
      <c r="J7" t="inlineStr">
        <is>
          <t>Artist</t>
        </is>
      </c>
      <c r="K7" t="inlineStr">
        <is>
          <t>Negotiator</t>
        </is>
      </c>
      <c r="L7" t="inlineStr">
        <is>
          <t>Politician</t>
        </is>
      </c>
      <c r="M7" t="inlineStr">
        <is>
          <t>Socialite</t>
        </is>
      </c>
      <c r="N7" t="inlineStr">
        <is>
          <t>Leader</t>
        </is>
      </c>
      <c r="P7" t="inlineStr">
        <is>
          <t>Hindi</t>
        </is>
      </c>
      <c r="R7" t="inlineStr">
        <is>
          <t>Communication (Bargaining)</t>
        </is>
      </c>
      <c r="S7" t="inlineStr">
        <is>
          <t>Carousing</t>
        </is>
      </c>
      <c r="T7" t="inlineStr">
        <is>
          <t>Heavy Close Weapon</t>
        </is>
      </c>
      <c r="U7" t="inlineStr">
        <is>
          <t>Intelligence</t>
        </is>
      </c>
      <c r="V7" t="inlineStr">
        <is>
          <t>Heavy Armor</t>
        </is>
      </c>
      <c r="W7" t="inlineStr">
        <is>
          <t>Heavy Armor</t>
        </is>
      </c>
      <c r="X7" t="n">
        <v>6</v>
      </c>
      <c r="Y7" t="n">
        <v>-3</v>
      </c>
    </row>
    <row r="8">
      <c r="N8" t="inlineStr">
        <is>
          <t>Networker</t>
        </is>
      </c>
      <c r="P8" t="inlineStr">
        <is>
          <t>Russian</t>
        </is>
      </c>
      <c r="R8" t="inlineStr">
        <is>
          <t>Communication (Deception)</t>
        </is>
      </c>
      <c r="S8" t="inlineStr">
        <is>
          <t>Command</t>
        </is>
      </c>
      <c r="T8" t="inlineStr">
        <is>
          <t>Semi-Automatic Pistol</t>
        </is>
      </c>
      <c r="U8" t="inlineStr">
        <is>
          <t>Perception</t>
        </is>
      </c>
      <c r="V8" t="inlineStr">
        <is>
          <t>Light Vacuum Armor (LVA)</t>
        </is>
      </c>
      <c r="W8" t="inlineStr">
        <is>
          <t>Light Vacuum Armor (LVA)</t>
        </is>
      </c>
      <c r="X8" t="n">
        <v>4</v>
      </c>
      <c r="Y8" t="n">
        <v>-3</v>
      </c>
    </row>
    <row r="9">
      <c r="N9" t="inlineStr">
        <is>
          <t>Penitent</t>
        </is>
      </c>
      <c r="P9" t="inlineStr">
        <is>
          <t>German</t>
        </is>
      </c>
      <c r="R9" t="inlineStr">
        <is>
          <t>Communication (Disguise)</t>
        </is>
      </c>
      <c r="S9" t="inlineStr">
        <is>
          <t>Contacts</t>
        </is>
      </c>
      <c r="T9" t="inlineStr">
        <is>
          <t>Revolver</t>
        </is>
      </c>
      <c r="U9" t="inlineStr">
        <is>
          <t>Strength</t>
        </is>
      </c>
      <c r="V9" t="inlineStr">
        <is>
          <t>Environment Suit</t>
        </is>
      </c>
      <c r="W9" t="inlineStr">
        <is>
          <t>Environment Suit</t>
        </is>
      </c>
      <c r="X9" t="n">
        <v>0</v>
      </c>
      <c r="Y9" t="n">
        <v>-1</v>
      </c>
    </row>
    <row r="10">
      <c r="N10" t="inlineStr">
        <is>
          <t>Protector</t>
        </is>
      </c>
      <c r="P10" t="inlineStr">
        <is>
          <t>French</t>
        </is>
      </c>
      <c r="R10" t="inlineStr">
        <is>
          <t>Communication (Etiquette)</t>
        </is>
      </c>
      <c r="S10" t="inlineStr">
        <is>
          <t>Doctor</t>
        </is>
      </c>
      <c r="T10" t="inlineStr">
        <is>
          <t>Automatic Machine Pistol</t>
        </is>
      </c>
      <c r="U10" t="inlineStr">
        <is>
          <t>Willpower</t>
        </is>
      </c>
      <c r="V10" t="inlineStr">
        <is>
          <t>Vac Suit</t>
        </is>
      </c>
      <c r="W10" t="inlineStr">
        <is>
          <t>Vac Suit</t>
        </is>
      </c>
      <c r="X10" t="n">
        <v>2</v>
      </c>
      <c r="Y10" t="n">
        <v>-3</v>
      </c>
    </row>
    <row r="11">
      <c r="N11" t="inlineStr">
        <is>
          <t>Rebel</t>
        </is>
      </c>
      <c r="P11" t="inlineStr">
        <is>
          <t>Arabic</t>
        </is>
      </c>
      <c r="R11" t="inlineStr">
        <is>
          <t>Communication (Expression)</t>
        </is>
      </c>
      <c r="S11" t="inlineStr">
        <is>
          <t>Dual Weapon Style</t>
        </is>
      </c>
      <c r="T11" t="inlineStr">
        <is>
          <t>Flechette Pistol</t>
        </is>
      </c>
      <c r="V11" t="inlineStr">
        <is>
          <t>Form-Fitting Space Suit</t>
        </is>
      </c>
      <c r="W11" t="inlineStr">
        <is>
          <t>Form-Fitting Space Suit</t>
        </is>
      </c>
      <c r="X11" t="n">
        <v>3</v>
      </c>
      <c r="Y11" t="n">
        <v>-2</v>
      </c>
    </row>
    <row r="12">
      <c r="N12" t="inlineStr">
        <is>
          <t>Survivor</t>
        </is>
      </c>
      <c r="P12" t="inlineStr">
        <is>
          <t>Zulu</t>
        </is>
      </c>
      <c r="R12" t="inlineStr">
        <is>
          <t>Communication (Gambling)</t>
        </is>
      </c>
      <c r="S12" t="inlineStr">
        <is>
          <t>Expertise (Focus)</t>
        </is>
      </c>
      <c r="T12" t="inlineStr">
        <is>
          <t>Stun Pistol</t>
        </is>
      </c>
      <c r="V12" t="inlineStr">
        <is>
          <t>Armored Clothing</t>
        </is>
      </c>
      <c r="W12" t="inlineStr">
        <is>
          <t>Armored Clothing</t>
        </is>
      </c>
      <c r="X12" t="n">
        <v>1</v>
      </c>
      <c r="Y12" t="n">
        <v>0</v>
      </c>
    </row>
    <row r="13">
      <c r="N13" t="inlineStr">
        <is>
          <t>Visionary</t>
        </is>
      </c>
      <c r="P13" t="inlineStr">
        <is>
          <t>Bantu</t>
        </is>
      </c>
      <c r="R13" t="inlineStr">
        <is>
          <t>Communication (Investigation)</t>
        </is>
      </c>
      <c r="S13" t="inlineStr">
        <is>
          <t>Fringer</t>
        </is>
      </c>
      <c r="T13" t="inlineStr">
        <is>
          <t>Assault Rifle</t>
        </is>
      </c>
    </row>
    <row r="14">
      <c r="P14" t="inlineStr">
        <is>
          <t>Japanese</t>
        </is>
      </c>
      <c r="R14" t="inlineStr">
        <is>
          <t>Communication (Leadership)</t>
        </is>
      </c>
      <c r="S14" t="inlineStr">
        <is>
          <t>Grappling Style</t>
        </is>
      </c>
      <c r="T14" t="inlineStr">
        <is>
          <t>Submachine Gun (SMG)</t>
        </is>
      </c>
    </row>
    <row r="15">
      <c r="P15" t="inlineStr">
        <is>
          <t>Persian (Farsi)</t>
        </is>
      </c>
      <c r="R15" t="inlineStr">
        <is>
          <t>Communication (Performing)</t>
        </is>
      </c>
      <c r="S15" t="inlineStr">
        <is>
          <t>Hacking</t>
        </is>
      </c>
      <c r="T15" t="inlineStr">
        <is>
          <t>Shotgun</t>
        </is>
      </c>
    </row>
    <row r="16">
      <c r="R16" t="inlineStr">
        <is>
          <t>Communication (Persuasion)</t>
        </is>
      </c>
      <c r="S16" t="inlineStr">
        <is>
          <t>Improvisation</t>
        </is>
      </c>
      <c r="T16" t="inlineStr">
        <is>
          <t>Riot Gun</t>
        </is>
      </c>
    </row>
    <row r="17">
      <c r="R17" t="inlineStr">
        <is>
          <t>Communication (Seduction)</t>
        </is>
      </c>
      <c r="S17" t="inlineStr">
        <is>
          <t>Inspire</t>
        </is>
      </c>
      <c r="T17" t="inlineStr">
        <is>
          <t>Sniper Rifle</t>
        </is>
      </c>
    </row>
    <row r="18">
      <c r="R18" t="inlineStr">
        <is>
          <t>Constitution (Running)</t>
        </is>
      </c>
      <c r="S18" t="inlineStr">
        <is>
          <t>Intrigue</t>
        </is>
      </c>
      <c r="T18" t="inlineStr">
        <is>
          <t>Grenade Launcher</t>
        </is>
      </c>
    </row>
    <row r="19">
      <c r="R19" t="inlineStr">
        <is>
          <t>Constitution (Stamina)</t>
        </is>
      </c>
      <c r="S19" t="inlineStr">
        <is>
          <t>Know-It-All</t>
        </is>
      </c>
      <c r="T19" t="inlineStr">
        <is>
          <t>Fragmentation Grenade</t>
        </is>
      </c>
    </row>
    <row r="20">
      <c r="R20" t="inlineStr">
        <is>
          <t>Constitution (Swimming)</t>
        </is>
      </c>
      <c r="S20" t="inlineStr">
        <is>
          <t>Knowledge</t>
        </is>
      </c>
      <c r="T20" t="inlineStr">
        <is>
          <t>Flash Grenade</t>
        </is>
      </c>
    </row>
    <row r="21">
      <c r="R21" t="inlineStr">
        <is>
          <t>Constitution (Tolerance)</t>
        </is>
      </c>
      <c r="S21" t="inlineStr">
        <is>
          <t>Linguistics</t>
        </is>
      </c>
      <c r="T21" t="inlineStr">
        <is>
          <t>Smoke Grenade</t>
        </is>
      </c>
    </row>
    <row r="22">
      <c r="R22" t="inlineStr">
        <is>
          <t>Dexterity (Acrobatics)</t>
        </is>
      </c>
      <c r="S22" t="inlineStr">
        <is>
          <t>Maker</t>
        </is>
      </c>
      <c r="T22" t="inlineStr">
        <is>
          <t>EMP Grenade</t>
        </is>
      </c>
    </row>
    <row r="23">
      <c r="R23" t="inlineStr">
        <is>
          <t>Dexterity (Crafting)</t>
        </is>
      </c>
      <c r="S23" t="inlineStr">
        <is>
          <t>Medic</t>
        </is>
      </c>
      <c r="T23" t="inlineStr">
        <is>
          <t>Incendiary Grenade</t>
        </is>
      </c>
    </row>
    <row r="24">
      <c r="R24" t="inlineStr">
        <is>
          <t>Dexterity (Driving)</t>
        </is>
      </c>
      <c r="S24" t="inlineStr">
        <is>
          <t>Misdirection</t>
        </is>
      </c>
      <c r="T24" t="inlineStr">
        <is>
          <t>Suppression Grenade</t>
        </is>
      </c>
    </row>
    <row r="25">
      <c r="R25" t="inlineStr">
        <is>
          <t>Dexterity (Free-fall)</t>
        </is>
      </c>
      <c r="S25" t="inlineStr">
        <is>
          <t>Observation</t>
        </is>
      </c>
      <c r="T25" t="inlineStr">
        <is>
          <t>Padding</t>
        </is>
      </c>
    </row>
    <row r="26">
      <c r="R26" t="inlineStr">
        <is>
          <t>Dexterity (Initiative)</t>
        </is>
      </c>
      <c r="S26" t="inlineStr">
        <is>
          <t>Oratory</t>
        </is>
      </c>
      <c r="T26" t="inlineStr">
        <is>
          <t>Light Armor</t>
        </is>
      </c>
    </row>
    <row r="27">
      <c r="R27" t="inlineStr">
        <is>
          <t>Dexterity (Piloting)</t>
        </is>
      </c>
      <c r="S27" t="inlineStr">
        <is>
          <t>Overwhelm Style</t>
        </is>
      </c>
      <c r="T27" t="inlineStr">
        <is>
          <t>Medium Armor</t>
        </is>
      </c>
    </row>
    <row r="28">
      <c r="R28" t="inlineStr">
        <is>
          <t>Dexterity (Sleight of Hand)</t>
        </is>
      </c>
      <c r="S28" t="inlineStr">
        <is>
          <t>Performance</t>
        </is>
      </c>
      <c r="T28" t="inlineStr">
        <is>
          <t>Riot Armor</t>
        </is>
      </c>
    </row>
    <row r="29">
      <c r="R29" t="inlineStr">
        <is>
          <t>Dexterity (Stealth)</t>
        </is>
      </c>
      <c r="S29" t="inlineStr">
        <is>
          <t>Pilot</t>
        </is>
      </c>
      <c r="T29" t="inlineStr">
        <is>
          <t>Heavy Armor</t>
        </is>
      </c>
    </row>
    <row r="30">
      <c r="R30" t="inlineStr">
        <is>
          <t>Fighting (Brawling)</t>
        </is>
      </c>
      <c r="S30" t="inlineStr">
        <is>
          <t>Pinpoint Accuracy</t>
        </is>
      </c>
      <c r="T30" t="inlineStr">
        <is>
          <t>Light Vacuum Armor (LVA)</t>
        </is>
      </c>
    </row>
    <row r="31">
      <c r="R31" t="inlineStr">
        <is>
          <t>Fighting (Grappling)</t>
        </is>
      </c>
      <c r="S31" t="inlineStr">
        <is>
          <t>Pistol Style</t>
        </is>
      </c>
      <c r="T31" t="inlineStr">
        <is>
          <t>Riot Shield</t>
        </is>
      </c>
    </row>
    <row r="32">
      <c r="R32" t="inlineStr">
        <is>
          <t>Fighting (Heavy Weapons)</t>
        </is>
      </c>
      <c r="S32" t="inlineStr">
        <is>
          <t>Protect</t>
        </is>
      </c>
      <c r="T32" t="inlineStr">
        <is>
          <t>Ballistic Shield</t>
        </is>
      </c>
    </row>
    <row r="33">
      <c r="R33" t="inlineStr">
        <is>
          <t>Fighting (Light Weapons)</t>
        </is>
      </c>
      <c r="S33" t="inlineStr">
        <is>
          <t>Quick Reflexes</t>
        </is>
      </c>
      <c r="T33" t="inlineStr">
        <is>
          <t>Environment Suit</t>
        </is>
      </c>
    </row>
    <row r="34">
      <c r="R34" t="inlineStr">
        <is>
          <t>Intelligence (Art)</t>
        </is>
      </c>
      <c r="S34" t="inlineStr">
        <is>
          <t>Rifle Style</t>
        </is>
      </c>
      <c r="T34" t="inlineStr">
        <is>
          <t>Vac Suit</t>
        </is>
      </c>
    </row>
    <row r="35">
      <c r="R35" t="inlineStr">
        <is>
          <t>Intelligence (Business)</t>
        </is>
      </c>
      <c r="S35" t="inlineStr">
        <is>
          <t>Scouting</t>
        </is>
      </c>
      <c r="T35" t="inlineStr">
        <is>
          <t>Form-Fitting Space Suit</t>
        </is>
      </c>
    </row>
    <row r="36">
      <c r="R36" t="inlineStr">
        <is>
          <t>Intelligence (Cryptography)</t>
        </is>
      </c>
      <c r="S36" t="inlineStr">
        <is>
          <t>Self-Defense Style</t>
        </is>
      </c>
      <c r="T36" t="inlineStr">
        <is>
          <t>Hand Terminal</t>
        </is>
      </c>
    </row>
    <row r="37">
      <c r="R37" t="inlineStr">
        <is>
          <t>Intelligence (Current Affairs)</t>
        </is>
      </c>
      <c r="S37" t="inlineStr">
        <is>
          <t>Single Weapon Style</t>
        </is>
      </c>
      <c r="T37" t="inlineStr">
        <is>
          <t>Computer Terminal</t>
        </is>
      </c>
    </row>
    <row r="38">
      <c r="R38" t="inlineStr">
        <is>
          <t>Intelligence (Demolitions)</t>
        </is>
      </c>
      <c r="S38" t="inlineStr">
        <is>
          <t>Striking Style</t>
        </is>
      </c>
      <c r="T38" t="inlineStr">
        <is>
          <t>Motion Tracker</t>
        </is>
      </c>
    </row>
    <row r="39">
      <c r="R39" t="inlineStr">
        <is>
          <t>Intelligence (Engineering)</t>
        </is>
      </c>
      <c r="S39" t="inlineStr">
        <is>
          <t>Tactical Awareness</t>
        </is>
      </c>
      <c r="T39" t="inlineStr">
        <is>
          <t>Night Vision Goggles</t>
        </is>
      </c>
    </row>
    <row r="40">
      <c r="R40" t="inlineStr">
        <is>
          <t>Intelligence (Evaluation)</t>
        </is>
      </c>
      <c r="S40" t="inlineStr">
        <is>
          <t>Thrown Weapon Style</t>
        </is>
      </c>
      <c r="T40" t="inlineStr">
        <is>
          <t>Thermal Goggles</t>
        </is>
      </c>
    </row>
    <row r="41">
      <c r="R41" t="inlineStr">
        <is>
          <t>Intelligence (Law)</t>
        </is>
      </c>
      <c r="S41" t="inlineStr">
        <is>
          <t>Two-Handed Style</t>
        </is>
      </c>
      <c r="T41" t="inlineStr">
        <is>
          <t>Signal Jammer</t>
        </is>
      </c>
    </row>
    <row r="42">
      <c r="R42" t="inlineStr">
        <is>
          <t>Intelligence (Medicine)</t>
        </is>
      </c>
      <c r="T42" t="inlineStr">
        <is>
          <t>Emergency Seal Kit</t>
        </is>
      </c>
    </row>
    <row r="43">
      <c r="R43" t="inlineStr">
        <is>
          <t>Intelligence (Navigation)</t>
        </is>
      </c>
      <c r="T43" t="inlineStr">
        <is>
          <t>Decompression Kit</t>
        </is>
      </c>
    </row>
    <row r="44">
      <c r="R44" t="inlineStr">
        <is>
          <t>Intelligence (Research)</t>
        </is>
      </c>
      <c r="T44" t="inlineStr">
        <is>
          <t>Emergency Airlock</t>
        </is>
      </c>
    </row>
    <row r="45">
      <c r="R45" t="inlineStr">
        <is>
          <t>Intelligence (Science)</t>
        </is>
      </c>
      <c r="T45" t="inlineStr">
        <is>
          <t>Thruster Pack</t>
        </is>
      </c>
    </row>
    <row r="46">
      <c r="R46" t="inlineStr">
        <is>
          <t>Intelligence (Security)</t>
        </is>
      </c>
      <c r="T46" t="inlineStr">
        <is>
          <t>HUD</t>
        </is>
      </c>
    </row>
    <row r="47">
      <c r="R47" t="inlineStr">
        <is>
          <t>Intelligence (Tactics)</t>
        </is>
      </c>
      <c r="T47" t="inlineStr">
        <is>
          <t>R&amp;R Kit</t>
        </is>
      </c>
    </row>
    <row r="48">
      <c r="R48" t="inlineStr">
        <is>
          <t>Intelligence (Technology)</t>
        </is>
      </c>
      <c r="T48" t="inlineStr">
        <is>
          <t>Toolkit, Electronics</t>
        </is>
      </c>
    </row>
    <row r="49">
      <c r="R49" t="inlineStr">
        <is>
          <t>Perception (Empathy)</t>
        </is>
      </c>
      <c r="T49" t="inlineStr">
        <is>
          <t>Toolkit, Engineering</t>
        </is>
      </c>
    </row>
    <row r="50">
      <c r="R50" t="inlineStr">
        <is>
          <t>Perception (Hearing)</t>
        </is>
      </c>
      <c r="T50" t="inlineStr">
        <is>
          <t>Machine Shop</t>
        </is>
      </c>
    </row>
    <row r="51">
      <c r="R51" t="inlineStr">
        <is>
          <t>Perception (Intuition)</t>
        </is>
      </c>
      <c r="T51" t="inlineStr">
        <is>
          <t>Chemistry Deck</t>
        </is>
      </c>
    </row>
    <row r="52">
      <c r="R52" t="inlineStr">
        <is>
          <t>Perception (Searching)</t>
        </is>
      </c>
      <c r="T52" t="inlineStr">
        <is>
          <t>Jumpsuit / Coveralls</t>
        </is>
      </c>
    </row>
    <row r="53">
      <c r="R53" t="inlineStr">
        <is>
          <t>Perception (Seeing)</t>
        </is>
      </c>
      <c r="T53" t="inlineStr">
        <is>
          <t>Armored Clothing</t>
        </is>
      </c>
    </row>
    <row r="54">
      <c r="R54" t="inlineStr">
        <is>
          <t>Perception (Smelling)</t>
        </is>
      </c>
      <c r="T54" t="inlineStr">
        <is>
          <t>Formal Wear</t>
        </is>
      </c>
    </row>
    <row r="55">
      <c r="R55" t="inlineStr">
        <is>
          <t>Perception (Survival)</t>
        </is>
      </c>
      <c r="T55" t="inlineStr">
        <is>
          <t>Cold-Weather Gear</t>
        </is>
      </c>
    </row>
    <row r="56">
      <c r="R56" t="inlineStr">
        <is>
          <t>Perception (Tasting)</t>
        </is>
      </c>
    </row>
    <row r="57">
      <c r="R57" t="inlineStr">
        <is>
          <t>Perception (Touching)</t>
        </is>
      </c>
    </row>
    <row r="58">
      <c r="R58" t="inlineStr">
        <is>
          <t>Perception (Tracking)</t>
        </is>
      </c>
    </row>
    <row r="59">
      <c r="R59" t="inlineStr">
        <is>
          <t>Strength (Climbing)</t>
        </is>
      </c>
    </row>
    <row r="60">
      <c r="R60" t="inlineStr">
        <is>
          <t>Strength (Intimidation)</t>
        </is>
      </c>
    </row>
    <row r="61">
      <c r="R61" t="inlineStr">
        <is>
          <t>Strength (Jumping)</t>
        </is>
      </c>
    </row>
    <row r="62">
      <c r="R62" t="inlineStr">
        <is>
          <t>Strength (Might)</t>
        </is>
      </c>
    </row>
    <row r="63">
      <c r="R63" t="inlineStr">
        <is>
          <t>Willpower (Courage)</t>
        </is>
      </c>
    </row>
    <row r="64">
      <c r="R64" t="inlineStr">
        <is>
          <t>Willpower (Faith)</t>
        </is>
      </c>
    </row>
    <row r="65">
      <c r="R65" t="inlineStr">
        <is>
          <t>Willpower (Self-Discipline)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30" customWidth="1" min="4" max="4"/>
    <col width="24" customWidth="1" min="5" max="5"/>
    <col width="60" customWidth="1" min="6" max="6"/>
  </cols>
  <sheetData>
    <row r="1" ht="20" customHeight="1">
      <c r="A1" s="4" t="inlineStr">
        <is>
          <t>BACKGROUNDS</t>
        </is>
      </c>
    </row>
    <row r="2">
      <c r="A2" s="10" t="inlineStr">
        <is>
          <t>Background</t>
        </is>
      </c>
      <c r="B2" s="10" t="inlineStr">
        <is>
          <t>Class</t>
        </is>
      </c>
      <c r="C2" s="10" t="inlineStr">
        <is>
          <t>Ability +1</t>
        </is>
      </c>
      <c r="D2" s="10" t="inlineStr">
        <is>
          <t>Focus (choose 1)</t>
        </is>
      </c>
      <c r="E2" s="10" t="inlineStr">
        <is>
          <t>Talent (choose 1)</t>
        </is>
      </c>
      <c r="F2" s="10" t="inlineStr">
        <is>
          <t>Benefits (2d6)</t>
        </is>
      </c>
    </row>
    <row r="3">
      <c r="A3" s="27" t="inlineStr">
        <is>
          <t>Bohemian</t>
        </is>
      </c>
      <c r="B3" s="27" t="inlineStr">
        <is>
          <t>Outsider</t>
        </is>
      </c>
      <c r="C3" s="27" t="inlineStr">
        <is>
          <t>Communication</t>
        </is>
      </c>
      <c r="D3" s="28" t="inlineStr">
        <is>
          <t>Communication (Performing) / Intelligence (choose one)</t>
        </is>
      </c>
      <c r="E3" s="28" t="inlineStr">
        <is>
          <t>Carousing / Performance</t>
        </is>
      </c>
      <c r="F3" s="28" t="inlineStr">
        <is>
          <t>2: +1 Dexterity; 3-4: Perception (Empathy); 5: Willpower (Courage or Faith); 6: Communication (choose one); 7-8: +1 Constitution; 9: Dexterity (Acrobatics or Free-fall); 10-11: Communication (Persuasion); 12: +1 Perception</t>
        </is>
      </c>
    </row>
    <row r="4">
      <c r="A4" s="27" t="inlineStr">
        <is>
          <t>Exile</t>
        </is>
      </c>
      <c r="B4" s="27" t="inlineStr">
        <is>
          <t>Outsider</t>
        </is>
      </c>
      <c r="C4" s="27" t="inlineStr">
        <is>
          <t>Constitution</t>
        </is>
      </c>
      <c r="D4" s="28" t="inlineStr">
        <is>
          <t>Fighting (Brawling) / Willpower (Self-Discipline)</t>
        </is>
      </c>
      <c r="E4" s="28" t="inlineStr">
        <is>
          <t>Affluent / Fringer</t>
        </is>
      </c>
      <c r="F4" s="28" t="inlineStr">
        <is>
          <t>2: +1 Fighting; 3-4: Communication (Bargaining); 5: Dexterity (Stealth); 6: Perception (Searching); 7-8: +1 Perception; 9: Accuracy (Pistols); 10-11: Dexterity (Driving); 12: +1 Willpower</t>
        </is>
      </c>
    </row>
    <row r="5">
      <c r="A5" s="27" t="inlineStr">
        <is>
          <t>Outcast</t>
        </is>
      </c>
      <c r="B5" s="27" t="inlineStr">
        <is>
          <t>Outsider</t>
        </is>
      </c>
      <c r="C5" s="27" t="inlineStr">
        <is>
          <t>Willpower</t>
        </is>
      </c>
      <c r="D5" s="28" t="inlineStr">
        <is>
          <t>Communication (Deception) / Dexterity (Stealth)</t>
        </is>
      </c>
      <c r="E5" s="28" t="inlineStr">
        <is>
          <t>Fringer / Misdirection</t>
        </is>
      </c>
      <c r="F5" s="28" t="inlineStr">
        <is>
          <t>2: +1 Perception; 3-4: Perception (Seeing); 5: Fighting (Light Weapons); 6: Intelligence (Technology); 7-8: +1 Constitution; 9: Dexterity (Sleight of Hand); 10-11: Willpower (Courage); 12: +1 Communication</t>
        </is>
      </c>
    </row>
    <row r="6">
      <c r="A6" s="27" t="inlineStr">
        <is>
          <t>Military</t>
        </is>
      </c>
      <c r="B6" s="27" t="inlineStr">
        <is>
          <t>Lower Class</t>
        </is>
      </c>
      <c r="C6" s="27" t="inlineStr">
        <is>
          <t>Fighting</t>
        </is>
      </c>
      <c r="D6" s="28" t="inlineStr">
        <is>
          <t>Accuracy (Pistols) / Intelligence (Tactics)</t>
        </is>
      </c>
      <c r="E6" s="28" t="inlineStr">
        <is>
          <t>One Combat Style / Observation</t>
        </is>
      </c>
      <c r="F6" s="28" t="inlineStr">
        <is>
          <t>2: +1 Willpower; 3-4: Accuracy (Rifles); 5: Communication (Leadership); 6: Intelligence (Security); 7-8: +1 Strength; 9: Perception (Searching); 10-11: Fighting (Brawling); 12: +1 Constitution</t>
        </is>
      </c>
    </row>
    <row r="7">
      <c r="A7" s="27" t="inlineStr">
        <is>
          <t>Laborer</t>
        </is>
      </c>
      <c r="B7" s="27" t="inlineStr">
        <is>
          <t>Lower Class</t>
        </is>
      </c>
      <c r="C7" s="27" t="inlineStr">
        <is>
          <t>Constitution</t>
        </is>
      </c>
      <c r="D7" s="28" t="inlineStr">
        <is>
          <t>Dexterity (Crafting) / Strength (Might)</t>
        </is>
      </c>
      <c r="E7" s="28" t="inlineStr">
        <is>
          <t>One Unarmed Combat Style / Carousing</t>
        </is>
      </c>
      <c r="F7" s="28" t="inlineStr">
        <is>
          <t>2: +1 Fighting; 3-4: Fighting (Brawling); 5: Intelligence (Engineering); 6: Willpower (Self-Discipline); 7-8: +1 Strength; 9: Communication (Gambling); 10-11: Constitution (Stamina); 12: +1 Dexterity</t>
        </is>
      </c>
    </row>
    <row r="8">
      <c r="A8" s="27" t="inlineStr">
        <is>
          <t>Urban</t>
        </is>
      </c>
      <c r="B8" s="27" t="inlineStr">
        <is>
          <t>Lower Class</t>
        </is>
      </c>
      <c r="C8" s="27" t="inlineStr">
        <is>
          <t>Dexterity</t>
        </is>
      </c>
      <c r="D8" s="28" t="inlineStr">
        <is>
          <t>Communication (Persuasion) / Constitution (Stamina)</t>
        </is>
      </c>
      <c r="E8" s="28" t="inlineStr">
        <is>
          <t>Agility / Misdirection</t>
        </is>
      </c>
      <c r="F8" s="28" t="inlineStr">
        <is>
          <t>2: +1 Accuracy; 3-4: Dexterity (Acrobatics); 5: Communication (Deception); 6: Dexterity (Sleight of Hand); 7-8: +1 Perception; 9: Perception (Hearing); 10-11: Strength (Climbing or Jumping); 12: +1 Fighting</t>
        </is>
      </c>
    </row>
    <row r="9">
      <c r="A9" s="27" t="inlineStr">
        <is>
          <t>Academic</t>
        </is>
      </c>
      <c r="B9" s="27" t="inlineStr">
        <is>
          <t>Middle Class</t>
        </is>
      </c>
      <c r="C9" s="27" t="inlineStr">
        <is>
          <t>Intelligence</t>
        </is>
      </c>
      <c r="D9" s="28" t="inlineStr">
        <is>
          <t>Intelligence (choose one)</t>
        </is>
      </c>
      <c r="E9" s="28" t="inlineStr">
        <is>
          <t>Knowledge / Linguistics</t>
        </is>
      </c>
      <c r="F9" s="28" t="inlineStr">
        <is>
          <t>2: +1 Communication; 3-4: Intelligence (Research); 5: +2 Income; 6: Intelligence (History); 7-8: +1 Perception; 9: Willpower (Self-Discipline); 10-11: Intelligence (choose one); 12: +1 Willpower</t>
        </is>
      </c>
    </row>
    <row r="10">
      <c r="A10" s="27" t="inlineStr">
        <is>
          <t>Suburban</t>
        </is>
      </c>
      <c r="B10" s="27" t="inlineStr">
        <is>
          <t>Middle Class</t>
        </is>
      </c>
      <c r="C10" s="27" t="inlineStr">
        <is>
          <t>Communication</t>
        </is>
      </c>
      <c r="D10" s="28" t="inlineStr">
        <is>
          <t>Communication (Etiquette) / Intelligence (Current Affairs)</t>
        </is>
      </c>
      <c r="E10" s="28" t="inlineStr">
        <is>
          <t>Affluent / Contacts</t>
        </is>
      </c>
      <c r="F10" s="28" t="inlineStr">
        <is>
          <t>2: +1 Dexterity; 3-4: Intelligence (choose one); 5: +2 Income; 6: Communication (Persuasion); 7-8: +1 Perception; 9: Perception (choose one); 10-11: Dexterity (Driving); 12: +1 Intelligence</t>
        </is>
      </c>
    </row>
    <row r="11">
      <c r="A11" s="27" t="inlineStr">
        <is>
          <t>Trade</t>
        </is>
      </c>
      <c r="B11" s="27" t="inlineStr">
        <is>
          <t>Middle Class</t>
        </is>
      </c>
      <c r="C11" s="27" t="inlineStr">
        <is>
          <t>Dexterity</t>
        </is>
      </c>
      <c r="D11" s="28" t="inlineStr">
        <is>
          <t>Dexterity (Crafting) / Intelligence (Engineering)</t>
        </is>
      </c>
      <c r="E11" s="28" t="inlineStr">
        <is>
          <t>Improvisation / Maker</t>
        </is>
      </c>
      <c r="F11" s="28" t="inlineStr">
        <is>
          <t>2: +1 Strength; 3-4: Intelligence (Technology); 5: Intelligence (Art); 6: Constitution (Tolerance); 7-8: +1 Perception; 9: Fighting (Grappling); 10-11: Constitution (Stamina); 12: +1 Constitution</t>
        </is>
      </c>
    </row>
    <row r="12">
      <c r="A12" s="27" t="inlineStr">
        <is>
          <t>Aristocratic</t>
        </is>
      </c>
      <c r="B12" s="27" t="inlineStr">
        <is>
          <t>Upper Class</t>
        </is>
      </c>
      <c r="C12" s="27" t="inlineStr">
        <is>
          <t>Communication</t>
        </is>
      </c>
      <c r="D12" s="28" t="inlineStr">
        <is>
          <t>Communication (Etiquette) / Intelligence (History)</t>
        </is>
      </c>
      <c r="E12" s="28" t="inlineStr">
        <is>
          <t>Affluent / Contacts</t>
        </is>
      </c>
      <c r="F12" s="28" t="inlineStr">
        <is>
          <t>2: +1 Accuracy; 3-4: +2 Income; 5: Communication (Persuasion); 6: Dexterity (Piloting); 7-8: +1 Perception; 9: Communication (Gambling); 10-11: Communication (Leadership); 12: +1 Willpower</t>
        </is>
      </c>
    </row>
    <row r="13">
      <c r="A13" s="27" t="inlineStr">
        <is>
          <t>Corporate</t>
        </is>
      </c>
      <c r="B13" s="27" t="inlineStr">
        <is>
          <t>Upper Class</t>
        </is>
      </c>
      <c r="C13" s="27" t="inlineStr">
        <is>
          <t>Communication</t>
        </is>
      </c>
      <c r="D13" s="28" t="inlineStr">
        <is>
          <t>Communication (Bargaining) / Intelligence (Business)</t>
        </is>
      </c>
      <c r="E13" s="28" t="inlineStr">
        <is>
          <t>Contacts / Intrigue</t>
        </is>
      </c>
      <c r="F13" s="28" t="inlineStr">
        <is>
          <t>2: +1 Perception; 3-4: Communication (Persuasion); 5: Intelligence (Evaluation); 6: Perception (Empathy); 7-8: +1 Intelligence; 9: Communication (Expression); 10-11: Communication (Leadership); 12: +1 Accuracy</t>
        </is>
      </c>
    </row>
    <row r="14">
      <c r="A14" s="27" t="inlineStr">
        <is>
          <t>Cosmopolitan</t>
        </is>
      </c>
      <c r="B14" s="27" t="inlineStr">
        <is>
          <t>Upper Class</t>
        </is>
      </c>
      <c r="C14" s="27" t="inlineStr">
        <is>
          <t>Intelligence</t>
        </is>
      </c>
      <c r="D14" s="28" t="inlineStr">
        <is>
          <t>Communication (Etiquette) / Intelligence (Current Affairs)</t>
        </is>
      </c>
      <c r="E14" s="28" t="inlineStr">
        <is>
          <t>Knowledge / Observation</t>
        </is>
      </c>
      <c r="F14" s="28" t="inlineStr">
        <is>
          <t>2: +1 Perception; 3-4: Intelligence (choose one); 5: Communication (Persuasion); 6: Intelligence (Art); 7-8: +1 Communication; 9: Communication (Bargaining); 10-11: Perception (Seeing); 12: +1 Willpower</t>
        </is>
      </c>
    </row>
  </sheetData>
  <mergeCells count="1">
    <mergeCell ref="A1:F1"/>
  </mergeCell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E2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3" customWidth="1" min="2" max="2"/>
    <col width="11" customWidth="1" min="3" max="3"/>
    <col width="38" customWidth="1" min="4" max="4"/>
    <col width="26" customWidth="1" min="5" max="5"/>
  </cols>
  <sheetData>
    <row r="1" ht="20" customHeight="1">
      <c r="A1" s="4" t="inlineStr">
        <is>
          <t>PROFESSIONS</t>
        </is>
      </c>
    </row>
    <row r="2">
      <c r="A2" s="10" t="inlineStr">
        <is>
          <t>Profession</t>
        </is>
      </c>
      <c r="B2" s="10" t="inlineStr">
        <is>
          <t>Class</t>
        </is>
      </c>
      <c r="C2" s="10" t="inlineStr">
        <is>
          <t>Category</t>
        </is>
      </c>
      <c r="D2" s="10" t="inlineStr">
        <is>
          <t>Focus (choose 1)</t>
        </is>
      </c>
      <c r="E2" s="10" t="inlineStr">
        <is>
          <t>Talent (choose 1)</t>
        </is>
      </c>
    </row>
    <row r="3">
      <c r="A3" s="27" t="inlineStr">
        <is>
          <t>Brawler</t>
        </is>
      </c>
      <c r="B3" s="27" t="inlineStr">
        <is>
          <t>Outsider</t>
        </is>
      </c>
      <c r="C3" s="27" t="inlineStr">
        <is>
          <t>Physical</t>
        </is>
      </c>
      <c r="D3" s="28" t="inlineStr">
        <is>
          <t>Fighting (Brawling) / Fighting (Grappling)</t>
        </is>
      </c>
      <c r="E3" s="28" t="inlineStr">
        <is>
          <t>Grappling Style / Striking Style</t>
        </is>
      </c>
    </row>
    <row r="4">
      <c r="A4" s="27" t="inlineStr">
        <is>
          <t>Survivalist</t>
        </is>
      </c>
      <c r="B4" s="27" t="inlineStr">
        <is>
          <t>Outsider</t>
        </is>
      </c>
      <c r="C4" s="27" t="inlineStr">
        <is>
          <t>Physical</t>
        </is>
      </c>
      <c r="D4" s="28" t="inlineStr">
        <is>
          <t>Accuracy (Bows or Pistols) / Perception (Survival)</t>
        </is>
      </c>
      <c r="E4" s="28" t="inlineStr">
        <is>
          <t>Fringer / Tactical Awareness</t>
        </is>
      </c>
    </row>
    <row r="5">
      <c r="A5" s="27" t="inlineStr">
        <is>
          <t>Criminal</t>
        </is>
      </c>
      <c r="B5" s="27" t="inlineStr">
        <is>
          <t>Outsider</t>
        </is>
      </c>
      <c r="C5" s="27" t="inlineStr">
        <is>
          <t>Skilled</t>
        </is>
      </c>
      <c r="D5" s="28" t="inlineStr">
        <is>
          <t>Communication (Deception) / Dexterity (Forgery, Sleight of Hand, or Stealth)</t>
        </is>
      </c>
      <c r="E5" s="28" t="inlineStr">
        <is>
          <t>Burglary / Scouting</t>
        </is>
      </c>
    </row>
    <row r="6">
      <c r="A6" s="27" t="inlineStr">
        <is>
          <t>Scavenger</t>
        </is>
      </c>
      <c r="B6" s="27" t="inlineStr">
        <is>
          <t>Outsider</t>
        </is>
      </c>
      <c r="C6" s="27" t="inlineStr">
        <is>
          <t>Skilled</t>
        </is>
      </c>
      <c r="D6" s="28" t="inlineStr">
        <is>
          <t>Intelligence (Technology) / Perception (Searching)</t>
        </is>
      </c>
      <c r="E6" s="28" t="inlineStr">
        <is>
          <t>Improvisation / Maker</t>
        </is>
      </c>
    </row>
    <row r="7">
      <c r="A7" s="27" t="inlineStr">
        <is>
          <t>Fixer</t>
        </is>
      </c>
      <c r="B7" s="27" t="inlineStr">
        <is>
          <t>Outsider</t>
        </is>
      </c>
      <c r="C7" s="27" t="inlineStr">
        <is>
          <t>Social</t>
        </is>
      </c>
      <c r="D7" s="28" t="inlineStr">
        <is>
          <t>Communication (Bargaining) / Intelligence (Evaluation)</t>
        </is>
      </c>
      <c r="E7" s="28" t="inlineStr">
        <is>
          <t>Fringer / Improvisation</t>
        </is>
      </c>
    </row>
    <row r="8">
      <c r="A8" s="27" t="inlineStr">
        <is>
          <t>Artist</t>
        </is>
      </c>
      <c r="B8" s="27" t="inlineStr">
        <is>
          <t>Outsider</t>
        </is>
      </c>
      <c r="C8" s="27" t="inlineStr">
        <is>
          <t>Social</t>
        </is>
      </c>
      <c r="D8" s="28" t="inlineStr">
        <is>
          <t>Communication (Expression) / Intelligence (Art)</t>
        </is>
      </c>
      <c r="E8" s="28" t="inlineStr">
        <is>
          <t>Artistry / Performance</t>
        </is>
      </c>
    </row>
    <row r="9">
      <c r="A9" s="27" t="inlineStr">
        <is>
          <t>Athlete</t>
        </is>
      </c>
      <c r="B9" s="27" t="inlineStr">
        <is>
          <t>Lower Class</t>
        </is>
      </c>
      <c r="C9" s="27" t="inlineStr">
        <is>
          <t>Physical</t>
        </is>
      </c>
      <c r="D9" s="28" t="inlineStr">
        <is>
          <t>Constitution (Running or Swimming) / Dexterity (Acrobatics or Free-fall) / Strength (Climbing or Jumping)</t>
        </is>
      </c>
      <c r="E9" s="28" t="inlineStr">
        <is>
          <t>Agility / Quick Reflexes</t>
        </is>
      </c>
    </row>
    <row r="10">
      <c r="A10" s="27" t="inlineStr">
        <is>
          <t>Soldier</t>
        </is>
      </c>
      <c r="B10" s="27" t="inlineStr">
        <is>
          <t>Lower Class</t>
        </is>
      </c>
      <c r="C10" s="27" t="inlineStr">
        <is>
          <t>Physical</t>
        </is>
      </c>
      <c r="D10" s="28" t="inlineStr">
        <is>
          <t>Accuracy (Pistols or Rifles) / Fighting (Brawling)</t>
        </is>
      </c>
      <c r="E10" s="28" t="inlineStr">
        <is>
          <t>One Fighting Style / Tactical Awareness</t>
        </is>
      </c>
    </row>
    <row r="11">
      <c r="A11" s="27" t="inlineStr">
        <is>
          <t>Investigator</t>
        </is>
      </c>
      <c r="B11" s="27" t="inlineStr">
        <is>
          <t>Lower Class</t>
        </is>
      </c>
      <c r="C11" s="27" t="inlineStr">
        <is>
          <t>Skilled</t>
        </is>
      </c>
      <c r="D11" s="28" t="inlineStr">
        <is>
          <t>Communication (Investigation) / Perception (choose one)</t>
        </is>
      </c>
      <c r="E11" s="28" t="inlineStr">
        <is>
          <t>Intrigue / Observation</t>
        </is>
      </c>
    </row>
    <row r="12">
      <c r="A12" s="27" t="inlineStr">
        <is>
          <t>Technician</t>
        </is>
      </c>
      <c r="B12" s="27" t="inlineStr">
        <is>
          <t>Lower Class</t>
        </is>
      </c>
      <c r="C12" s="27" t="inlineStr">
        <is>
          <t>Skilled</t>
        </is>
      </c>
      <c r="D12" s="28" t="inlineStr">
        <is>
          <t>Intelligence (Engineering or Technology)</t>
        </is>
      </c>
      <c r="E12" s="28" t="inlineStr">
        <is>
          <t>Expertise / Hacking / Maker</t>
        </is>
      </c>
    </row>
    <row r="13">
      <c r="A13" s="27" t="inlineStr">
        <is>
          <t>Clergy</t>
        </is>
      </c>
      <c r="B13" s="27" t="inlineStr">
        <is>
          <t>Lower Class</t>
        </is>
      </c>
      <c r="C13" s="27" t="inlineStr">
        <is>
          <t>Social</t>
        </is>
      </c>
      <c r="D13" s="28" t="inlineStr">
        <is>
          <t>Intelligence (Theology) / Willpower (Faith)</t>
        </is>
      </c>
      <c r="E13" s="28" t="inlineStr">
        <is>
          <t>Inspire / Oratory</t>
        </is>
      </c>
    </row>
    <row r="14">
      <c r="A14" s="27" t="inlineStr">
        <is>
          <t>Negotiator</t>
        </is>
      </c>
      <c r="B14" s="27" t="inlineStr">
        <is>
          <t>Lower Class</t>
        </is>
      </c>
      <c r="C14" s="27" t="inlineStr">
        <is>
          <t>Social</t>
        </is>
      </c>
      <c r="D14" s="28" t="inlineStr">
        <is>
          <t>Communication (Bargaining or Persuasion) / Perception (Empathy)</t>
        </is>
      </c>
      <c r="E14" s="28" t="inlineStr">
        <is>
          <t>Intrigue / Oratory</t>
        </is>
      </c>
    </row>
    <row r="15">
      <c r="A15" s="27" t="inlineStr">
        <is>
          <t>Pilot</t>
        </is>
      </c>
      <c r="B15" s="27" t="inlineStr">
        <is>
          <t>Middle Class</t>
        </is>
      </c>
      <c r="C15" s="27" t="inlineStr">
        <is>
          <t>Physical</t>
        </is>
      </c>
      <c r="D15" s="28" t="inlineStr">
        <is>
          <t>Dexterity (Piloting)</t>
        </is>
      </c>
      <c r="E15" s="28" t="inlineStr">
        <is>
          <t>Pilot</t>
        </is>
      </c>
    </row>
    <row r="16">
      <c r="A16" s="27" t="inlineStr">
        <is>
          <t>Security</t>
        </is>
      </c>
      <c r="B16" s="27" t="inlineStr">
        <is>
          <t>Middle Class</t>
        </is>
      </c>
      <c r="C16" s="27" t="inlineStr">
        <is>
          <t>Physical</t>
        </is>
      </c>
      <c r="D16" s="28" t="inlineStr">
        <is>
          <t>Intelligence (Security) / Perception (Empathy, Intuition, or Seeing)</t>
        </is>
      </c>
      <c r="E16" s="28" t="inlineStr">
        <is>
          <t>One Fighting Style / Protect</t>
        </is>
      </c>
    </row>
    <row r="17">
      <c r="A17" s="27" t="inlineStr">
        <is>
          <t>Professional</t>
        </is>
      </c>
      <c r="B17" s="27" t="inlineStr">
        <is>
          <t>Middle Class</t>
        </is>
      </c>
      <c r="C17" s="27" t="inlineStr">
        <is>
          <t>Skilled</t>
        </is>
      </c>
      <c r="D17" s="28" t="inlineStr">
        <is>
          <t>Communication (Bargaining or Expression) / Intelligence (Business, Research, or Technology)</t>
        </is>
      </c>
      <c r="E17" s="28" t="inlineStr">
        <is>
          <t>Affluent / Expertise</t>
        </is>
      </c>
    </row>
    <row r="18">
      <c r="A18" s="27" t="inlineStr">
        <is>
          <t>Scholar</t>
        </is>
      </c>
      <c r="B18" s="27" t="inlineStr">
        <is>
          <t>Middle Class</t>
        </is>
      </c>
      <c r="C18" s="27" t="inlineStr">
        <is>
          <t>Skilled</t>
        </is>
      </c>
      <c r="D18" s="28" t="inlineStr">
        <is>
          <t>Intelligence (choose one)</t>
        </is>
      </c>
      <c r="E18" s="28" t="inlineStr">
        <is>
          <t>Expertise / Knowledge</t>
        </is>
      </c>
    </row>
    <row r="19">
      <c r="A19" s="27" t="inlineStr">
        <is>
          <t>Merchant</t>
        </is>
      </c>
      <c r="B19" s="27" t="inlineStr">
        <is>
          <t>Middle Class</t>
        </is>
      </c>
      <c r="C19" s="27" t="inlineStr">
        <is>
          <t>Social</t>
        </is>
      </c>
      <c r="D19" s="28" t="inlineStr">
        <is>
          <t>Communication (Bargaining) / Intelligence (Business)</t>
        </is>
      </c>
      <c r="E19" s="28" t="inlineStr">
        <is>
          <t>Affluent / Contacts</t>
        </is>
      </c>
    </row>
    <row r="20">
      <c r="A20" s="27" t="inlineStr">
        <is>
          <t>Politician</t>
        </is>
      </c>
      <c r="B20" s="27" t="inlineStr">
        <is>
          <t>Middle Class</t>
        </is>
      </c>
      <c r="C20" s="27" t="inlineStr">
        <is>
          <t>Social</t>
        </is>
      </c>
      <c r="D20" s="28" t="inlineStr">
        <is>
          <t>Communication (Deception or Persuasion) / Intelligence (Current Affairs or Law)</t>
        </is>
      </c>
      <c r="E20" s="28" t="inlineStr">
        <is>
          <t>Contacts / Oratory</t>
        </is>
      </c>
    </row>
    <row r="21">
      <c r="A21" s="27" t="inlineStr">
        <is>
          <t>Commander</t>
        </is>
      </c>
      <c r="B21" s="27" t="inlineStr">
        <is>
          <t>Upper Class</t>
        </is>
      </c>
      <c r="C21" s="27" t="inlineStr">
        <is>
          <t>Physical</t>
        </is>
      </c>
      <c r="D21" s="28" t="inlineStr">
        <is>
          <t>Communication (Leadership) / Intelligence (Tactics)</t>
        </is>
      </c>
      <c r="E21" s="28" t="inlineStr">
        <is>
          <t>Command / Tactical Awareness</t>
        </is>
      </c>
    </row>
    <row r="22">
      <c r="A22" s="27" t="inlineStr">
        <is>
          <t>Explorer</t>
        </is>
      </c>
      <c r="B22" s="27" t="inlineStr">
        <is>
          <t>Upper Class</t>
        </is>
      </c>
      <c r="C22" s="27" t="inlineStr">
        <is>
          <t>Physical</t>
        </is>
      </c>
      <c r="D22" s="28" t="inlineStr">
        <is>
          <t>Intelligence (Navigation) / Perception (choose one)</t>
        </is>
      </c>
      <c r="E22" s="28" t="inlineStr">
        <is>
          <t>Pilot / Scouting</t>
        </is>
      </c>
    </row>
    <row r="23">
      <c r="A23" s="27" t="inlineStr">
        <is>
          <t>Dilettante</t>
        </is>
      </c>
      <c r="B23" s="27" t="inlineStr">
        <is>
          <t>Upper Class</t>
        </is>
      </c>
      <c r="C23" s="27" t="inlineStr">
        <is>
          <t>Skilled</t>
        </is>
      </c>
      <c r="D23" s="28" t="inlineStr">
        <is>
          <t>Intelligence (Research) / Perception (choose one)</t>
        </is>
      </c>
      <c r="E23" s="28" t="inlineStr">
        <is>
          <t>Improvisation / Know-It-All</t>
        </is>
      </c>
    </row>
    <row r="24">
      <c r="A24" s="27" t="inlineStr">
        <is>
          <t>Expert</t>
        </is>
      </c>
      <c r="B24" s="27" t="inlineStr">
        <is>
          <t>Upper Class</t>
        </is>
      </c>
      <c r="C24" s="27" t="inlineStr">
        <is>
          <t>Skilled</t>
        </is>
      </c>
      <c r="D24" s="28" t="inlineStr">
        <is>
          <t>Intelligence (choose one)</t>
        </is>
      </c>
      <c r="E24" s="28" t="inlineStr">
        <is>
          <t>Expertise / Know-It-All</t>
        </is>
      </c>
    </row>
    <row r="25">
      <c r="A25" s="27" t="inlineStr">
        <is>
          <t>Executive</t>
        </is>
      </c>
      <c r="B25" s="27" t="inlineStr">
        <is>
          <t>Upper Class</t>
        </is>
      </c>
      <c r="C25" s="27" t="inlineStr">
        <is>
          <t>Social</t>
        </is>
      </c>
      <c r="D25" s="28" t="inlineStr">
        <is>
          <t>Communication (Leadership) / Intelligence (Business)</t>
        </is>
      </c>
      <c r="E25" s="28" t="inlineStr">
        <is>
          <t>Command / Intrigue</t>
        </is>
      </c>
    </row>
    <row r="26">
      <c r="A26" s="27" t="inlineStr">
        <is>
          <t>Socialite</t>
        </is>
      </c>
      <c r="B26" s="27" t="inlineStr">
        <is>
          <t>Upper Class</t>
        </is>
      </c>
      <c r="C26" s="27" t="inlineStr">
        <is>
          <t>Social</t>
        </is>
      </c>
      <c r="D26" s="28" t="inlineStr">
        <is>
          <t>Communication (Etiquette or Seduction) / Constitution (Tolerance)</t>
        </is>
      </c>
      <c r="E26" s="28" t="inlineStr">
        <is>
          <t>Attractive / Contacts</t>
        </is>
      </c>
    </row>
  </sheetData>
  <mergeCells count="1">
    <mergeCell ref="A1:E1"/>
  </mergeCell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D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40" customWidth="1" min="2" max="2"/>
    <col width="40" customWidth="1" min="3" max="3"/>
    <col width="24" customWidth="1" min="4" max="4"/>
  </cols>
  <sheetData>
    <row r="1" ht="20" customHeight="1">
      <c r="A1" s="4" t="inlineStr">
        <is>
          <t>DRIVES</t>
        </is>
      </c>
    </row>
    <row r="2">
      <c r="A2" s="10" t="inlineStr">
        <is>
          <t>Drive</t>
        </is>
      </c>
      <c r="B2" s="10" t="inlineStr">
        <is>
          <t>Quality</t>
        </is>
      </c>
      <c r="C2" s="10" t="inlineStr">
        <is>
          <t>Downfall</t>
        </is>
      </c>
      <c r="D2" s="10" t="inlineStr">
        <is>
          <t>Talent (choose 1)</t>
        </is>
      </c>
    </row>
    <row r="3">
      <c r="A3" s="27" t="inlineStr">
        <is>
          <t>Achiever</t>
        </is>
      </c>
      <c r="B3" s="28" t="inlineStr">
        <is>
          <t>Ambition — knowing what you want and going after it.</t>
        </is>
      </c>
      <c r="C3" s="28" t="inlineStr">
        <is>
          <t>Obsession — too focused on your goals to see anything (or anyone) else.</t>
        </is>
      </c>
      <c r="D3" s="28" t="inlineStr">
        <is>
          <t>Expertise / Inspire</t>
        </is>
      </c>
    </row>
    <row r="4">
      <c r="A4" s="27" t="inlineStr">
        <is>
          <t>Builder</t>
        </is>
      </c>
      <c r="B4" s="28" t="inlineStr">
        <is>
          <t>Organization — able to figure out how to structure things so they work.</t>
        </is>
      </c>
      <c r="C4" s="28" t="inlineStr">
        <is>
          <t>Stubbornness — so caught up in structure that you lose flexibility.</t>
        </is>
      </c>
      <c r="D4" s="28" t="inlineStr">
        <is>
          <t>Maker / Oratory</t>
        </is>
      </c>
    </row>
    <row r="5">
      <c r="A5" s="27" t="inlineStr">
        <is>
          <t>Caregiver</t>
        </is>
      </c>
      <c r="B5" s="28" t="inlineStr">
        <is>
          <t>Compassion — naturally feeling and responding to others' needs.</t>
        </is>
      </c>
      <c r="C5" s="28" t="inlineStr">
        <is>
          <t>Self-sacrifice — placing others' needs above your own.</t>
        </is>
      </c>
      <c r="D5" s="28" t="inlineStr">
        <is>
          <t>Inspire / Medic</t>
        </is>
      </c>
    </row>
    <row r="6">
      <c r="A6" s="27" t="inlineStr">
        <is>
          <t>Ecstatic</t>
        </is>
      </c>
      <c r="B6" s="28" t="inlineStr">
        <is>
          <t>Zest for life — willingness to find enjoyment and try new experiences.</t>
        </is>
      </c>
      <c r="C6" s="28" t="inlineStr">
        <is>
          <t>Irresponsibility — overdoing enjoyment at the expense of practical matters.</t>
        </is>
      </c>
      <c r="D6" s="28" t="inlineStr">
        <is>
          <t>Attractive / Carousing</t>
        </is>
      </c>
    </row>
    <row r="7">
      <c r="A7" s="27" t="inlineStr">
        <is>
          <t>Judge</t>
        </is>
      </c>
      <c r="B7" s="28" t="inlineStr">
        <is>
          <t>Discernment — paying close attention to details and information.</t>
        </is>
      </c>
      <c r="C7" s="28" t="inlineStr">
        <is>
          <t>Aloofness — distancing yourself from the world to remain objective.</t>
        </is>
      </c>
      <c r="D7" s="28" t="inlineStr">
        <is>
          <t>Knowledge / Observation</t>
        </is>
      </c>
    </row>
    <row r="8">
      <c r="A8" s="27" t="inlineStr">
        <is>
          <t>Leader</t>
        </is>
      </c>
      <c r="B8" s="28" t="inlineStr">
        <is>
          <t>Responsibility — able to make decisions and live with the outcome.</t>
        </is>
      </c>
      <c r="C8" s="28" t="inlineStr">
        <is>
          <t>Isolation — the distance imposed by your role affects relationships.</t>
        </is>
      </c>
      <c r="D8" s="28" t="inlineStr">
        <is>
          <t>Command / Inspire</t>
        </is>
      </c>
    </row>
    <row r="9">
      <c r="A9" s="27" t="inlineStr">
        <is>
          <t>Networker</t>
        </is>
      </c>
      <c r="B9" s="28" t="inlineStr">
        <is>
          <t>Gregariousness — good with people and at home in social situations.</t>
        </is>
      </c>
      <c r="C9" s="28" t="inlineStr">
        <is>
          <t>Overwrought — caught up in social conflicts and overly complex schemes.</t>
        </is>
      </c>
      <c r="D9" s="28" t="inlineStr">
        <is>
          <t>Contacts / Intrigue</t>
        </is>
      </c>
    </row>
    <row r="10">
      <c r="A10" s="27" t="inlineStr">
        <is>
          <t>Penitent</t>
        </is>
      </c>
      <c r="B10" s="28" t="inlineStr">
        <is>
          <t>Humility — fallen low and learned from it; slow to judge or accept accolades.</t>
        </is>
      </c>
      <c r="C10" s="28" t="inlineStr">
        <is>
          <t>Guilt — haunted by past mistakes; feels new missteps heavily.</t>
        </is>
      </c>
      <c r="D10" s="28" t="inlineStr">
        <is>
          <t>Fringer / Know-It-All</t>
        </is>
      </c>
    </row>
    <row r="11">
      <c r="A11" s="27" t="inlineStr">
        <is>
          <t>Protector</t>
        </is>
      </c>
      <c r="B11" s="28" t="inlineStr">
        <is>
          <t>Devotion — to those under your protection and to your ideals.</t>
        </is>
      </c>
      <c r="C11" s="28" t="inlineStr">
        <is>
          <t>Recklessness — putting yourself (and others) in harm's way to protect your charges.</t>
        </is>
      </c>
      <c r="D11" s="28" t="inlineStr">
        <is>
          <t>Misdirection / Protect</t>
        </is>
      </c>
    </row>
    <row r="12">
      <c r="A12" s="27" t="inlineStr">
        <is>
          <t>Rebel</t>
        </is>
      </c>
      <c r="B12" s="28" t="inlineStr">
        <is>
          <t>Innovation — seeing things from angles no one else has and doing things your own way.</t>
        </is>
      </c>
      <c r="C12" s="28" t="inlineStr">
        <is>
          <t>Defiance — dislike of conformity, convention, and being told what to do.</t>
        </is>
      </c>
      <c r="D12" s="28" t="inlineStr">
        <is>
          <t>Expertise / Improvisation</t>
        </is>
      </c>
    </row>
    <row r="13">
      <c r="A13" s="27" t="inlineStr">
        <is>
          <t>Survivor</t>
        </is>
      </c>
      <c r="B13" s="28" t="inlineStr">
        <is>
          <t>Preparedness — surviving by being ready for anything.</t>
        </is>
      </c>
      <c r="C13" s="28" t="inlineStr">
        <is>
          <t>Cynicism — always anticipating the worst, hard to see the good in anything.</t>
        </is>
      </c>
      <c r="D13" s="28" t="inlineStr">
        <is>
          <t>Fringer / Tactical Awareness</t>
        </is>
      </c>
    </row>
    <row r="14">
      <c r="A14" s="27" t="inlineStr">
        <is>
          <t>Visionary</t>
        </is>
      </c>
      <c r="B14" s="28" t="inlineStr">
        <is>
          <t>Faith in your vision and its ability to reach the right people.</t>
        </is>
      </c>
      <c r="C14" s="28" t="inlineStr">
        <is>
          <t>Zealotry (or doubt) — vision confused with absolute truth, or a crisis of faith.</t>
        </is>
      </c>
      <c r="D14" s="28" t="inlineStr">
        <is>
          <t>Artistry / Oratory / Performance</t>
        </is>
      </c>
    </row>
  </sheetData>
  <mergeCells count="1">
    <mergeCell ref="A1:D1"/>
  </mergeCell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F4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22" customWidth="1" min="2" max="2"/>
    <col width="30" customWidth="1" min="3" max="3"/>
    <col width="40" customWidth="1" min="4" max="4"/>
    <col width="40" customWidth="1" min="5" max="5"/>
    <col width="40" customWidth="1" min="6" max="6"/>
  </cols>
  <sheetData>
    <row r="1" ht="20" customHeight="1">
      <c r="A1" s="4" t="inlineStr">
        <is>
          <t>TALENTS</t>
        </is>
      </c>
    </row>
    <row r="2">
      <c r="A2" s="10" t="inlineStr">
        <is>
          <t>Talent</t>
        </is>
      </c>
      <c r="B2" s="10" t="inlineStr">
        <is>
          <t>Requirements</t>
        </is>
      </c>
      <c r="C2" s="10" t="inlineStr">
        <is>
          <t>Summary</t>
        </is>
      </c>
      <c r="D2" s="10" t="inlineStr">
        <is>
          <t>Novice</t>
        </is>
      </c>
      <c r="E2" s="10" t="inlineStr">
        <is>
          <t>Expert</t>
        </is>
      </c>
      <c r="F2" s="10" t="inlineStr">
        <is>
          <t>Master</t>
        </is>
      </c>
    </row>
    <row r="3">
      <c r="A3" s="27" t="inlineStr">
        <is>
          <t>Affluent</t>
        </is>
      </c>
      <c r="B3" s="28" t="inlineStr">
        <is>
          <t>None</t>
        </is>
      </c>
      <c r="C3" s="28" t="inlineStr">
        <is>
          <t>You have access to greater resources than most.</t>
        </is>
      </c>
      <c r="D3" s="28" t="inlineStr">
        <is>
          <t>Increase your Income by +2.</t>
        </is>
      </c>
      <c r="E3" s="28" t="inlineStr">
        <is>
          <t>Increase Income by +1. Once per session you may add +2 to your Income score when comparing to an item's cost (to buy automatically without a test, or to avoid depleting Income).</t>
        </is>
      </c>
      <c r="F3" s="28" t="inlineStr">
        <is>
          <t>Increase Income by +1. You can re-roll a failed Income test but must keep the second result.</t>
        </is>
      </c>
    </row>
    <row r="4">
      <c r="A4" s="27" t="inlineStr">
        <is>
          <t>Agility</t>
        </is>
      </c>
      <c r="B4" s="28" t="inlineStr">
        <is>
          <t>Dexterity 2, Dexterity (Acrobatics) focus</t>
        </is>
      </c>
      <c r="C4" s="28" t="inlineStr">
        <is>
          <t>You move with grace, speed, and ease.</t>
        </is>
      </c>
      <c r="D4" s="28" t="inlineStr">
        <is>
          <t>Using the Move action to stand up, climb, dismount, etc. does not reduce your Speed.</t>
        </is>
      </c>
      <c r="E4" s="28" t="inlineStr">
        <is>
          <t>Terrain-based hazards do not reduce your Speed. On a fall, a successful Dexterity (Acrobatics) test (TN by GM) means you take only half damage.</t>
        </is>
      </c>
      <c r="F4" s="28" t="inlineStr">
        <is>
          <t>Re-roll any die result of 1 on Dexterity (Acrobatics), Constitution (Running), and Strength (Climbing/Jumping) tests; keep the second roll.</t>
        </is>
      </c>
    </row>
    <row r="5">
      <c r="A5" s="27" t="inlineStr">
        <is>
          <t>Artistry</t>
        </is>
      </c>
      <c r="B5" s="28" t="inlineStr">
        <is>
          <t>Communication 1+ and Dexterity (Crafting) or Communication (Expression) focus</t>
        </is>
      </c>
      <c r="C5" s="28" t="inlineStr">
        <is>
          <t>You can create fine works of visual or literary art (performing arts use Performance).</t>
        </is>
      </c>
      <c r="D5" s="28" t="inlineStr">
        <is>
          <t>Use Dexterity (Crafting) or Communication (Expression) to create art in a chosen field; quality set by the Drama Die. Selling gives a temporary Income bonus equal to half the Drama Die (min 1), or a temporary Reputation bonus instead.</t>
        </is>
      </c>
      <c r="E5" s="28" t="inlineStr">
        <is>
          <t>Learn a new artistic field or gain +1 to ability tests (and Drama Die quality) in a field you know.</t>
        </is>
      </c>
      <c r="F5" s="28" t="inlineStr">
        <is>
          <t>Master fields equal to your Communication, or add Willpower to the Drama Die for quality in one field; re-roll the quality Drama Die (keep the second).</t>
        </is>
      </c>
    </row>
    <row r="6">
      <c r="A6" s="27" t="inlineStr">
        <is>
          <t>Attractive</t>
        </is>
      </c>
      <c r="B6" s="28" t="inlineStr">
        <is>
          <t>None</t>
        </is>
      </c>
      <c r="C6" s="28" t="inlineStr">
        <is>
          <t>You have that special something that catches and holds attention.</t>
        </is>
      </c>
      <c r="D6" s="28" t="inlineStr">
        <is>
          <t>Use the Making an Entrance social stunt a second time in an encounter. An NPC who could be attracted to you starts one step more favorable.</t>
        </is>
      </c>
      <c r="E6" s="28" t="inlineStr">
        <is>
          <t>Perform the Flirt social stunt for 3 SP, and the target may have a Neutral (not Open) attitude.</t>
        </is>
      </c>
      <c r="F6" s="28" t="inlineStr">
        <is>
          <t>When interacting with characters attracted to you, re-roll a failed Communication (Deception, Performing, Persuasion, or Seduction) test; keep the second.</t>
        </is>
      </c>
    </row>
    <row r="7">
      <c r="A7" s="27" t="inlineStr">
        <is>
          <t>Burglary</t>
        </is>
      </c>
      <c r="B7" s="28" t="inlineStr">
        <is>
          <t>Dexterity 2+</t>
        </is>
      </c>
      <c r="C7" s="28" t="inlineStr">
        <is>
          <t>You bypass security to get in and take what you fancy.</t>
        </is>
      </c>
      <c r="D7" s="28" t="inlineStr">
        <is>
          <t>On a successful Intelligence (Security) test to study a lock/alarm/guards/protocol, the GM gives one extra piece of information.</t>
        </is>
      </c>
      <c r="E7" s="28" t="inlineStr">
        <is>
          <t>If you fail an Intelligence (Technology) test involving a security measure, re-roll it; keep the second.</t>
        </is>
      </c>
      <c r="F7" s="28" t="inlineStr">
        <is>
          <t>If you fail a Perception (Searching) test, re-roll it; keep the second.</t>
        </is>
      </c>
    </row>
    <row r="8">
      <c r="A8" s="27" t="inlineStr">
        <is>
          <t>Carousing</t>
        </is>
      </c>
      <c r="B8" s="28" t="inlineStr">
        <is>
          <t>Communication and Constitution 1+</t>
        </is>
      </c>
      <c r="C8" s="28" t="inlineStr">
        <is>
          <t>You take your fun seriously and use it to good effect.</t>
        </is>
      </c>
      <c r="D8" s="28" t="inlineStr">
        <is>
          <t>On Constitution (Tolerance) tests in an advanced test, +1 to the Drama Die result.</t>
        </is>
      </c>
      <c r="E8" s="28" t="inlineStr">
        <is>
          <t>Choose Communication (Seduction) or Perception (Empathy); re-roll a failed test with it, keep the second.</t>
        </is>
      </c>
      <c r="F8" s="28" t="inlineStr">
        <is>
          <t>Perform the Benefit of the Doubt or Flirt stunt for 1 SP less than normal.</t>
        </is>
      </c>
    </row>
    <row r="9">
      <c r="A9" s="27" t="inlineStr">
        <is>
          <t>Command</t>
        </is>
      </c>
      <c r="B9" s="28" t="inlineStr">
        <is>
          <t>Communication 2+</t>
        </is>
      </c>
      <c r="C9" s="28" t="inlineStr">
        <is>
          <t>You are a skilled and capable leader.</t>
        </is>
      </c>
      <c r="D9" s="28" t="inlineStr">
        <is>
          <t>Once per encounter, a major action to offer guidance gives allies +1 to Willpower (Courage) and Willpower (Morale) tests for the encounter.</t>
        </is>
      </c>
      <c r="E9" s="28" t="inlineStr">
        <is>
          <t>NPCs or PCs you lead gain +1 when rolling initiative.</t>
        </is>
      </c>
      <c r="F9" s="28" t="inlineStr">
        <is>
          <t>Those you lead make no Willpower (Morale) test until more than two-thirds of your side is out; PCs also gain +2 Willpower (Courage). Lost if you leave or are taken out.</t>
        </is>
      </c>
    </row>
    <row r="10">
      <c r="A10" s="27" t="inlineStr">
        <is>
          <t>Contacts</t>
        </is>
      </c>
      <c r="B10" s="28" t="inlineStr">
        <is>
          <t>Communication 1+</t>
        </is>
      </c>
      <c r="C10" s="28" t="inlineStr">
        <is>
          <t>You know people, sometimes in the unlikeliest places.</t>
        </is>
      </c>
      <c r="D10" s="28" t="inlineStr">
        <is>
          <t>Turn a Neutral+ NPC into a contact with a Communication (Persuasion) test (TN by GM). They provide harmless info without a test.</t>
        </is>
      </c>
      <c r="E10" s="28" t="inlineStr">
        <is>
          <t>Get a favor from an established contact with a single Communication (Persuasion) test, regardless of attitude.</t>
        </is>
      </c>
      <c r="F10" s="28" t="inlineStr">
        <is>
          <t>Turn a contact into a loyal ally via a significant favor; favors no longer require a test, and the GM can use them to provide story prompts.</t>
        </is>
      </c>
    </row>
    <row r="11">
      <c r="A11" s="27" t="inlineStr">
        <is>
          <t>Doctor</t>
        </is>
      </c>
      <c r="B11" s="28" t="inlineStr">
        <is>
          <t>Intelligence (Medicine) focus</t>
        </is>
      </c>
      <c r="C11" s="28" t="inlineStr">
        <is>
          <t>You heal wounds and treat illness and conditions.</t>
        </is>
      </c>
      <c r="D11" s="28" t="inlineStr">
        <is>
          <t>Re-roll any die showing 1 or 2 on an Intelligence (Medicine) test.</t>
        </is>
      </c>
      <c r="E11" s="28" t="inlineStr">
        <is>
          <t>With supplies, an hour and a TN 11 Intelligence (Medicine) test removes a wounded condition (leaving injured); other conditions per GM/Interlude rules.</t>
        </is>
      </c>
      <c r="F11" s="28" t="inlineStr">
        <is>
          <t>Perform complex procedures to restore full health; re-roll a failed Intelligence (Medicine) test (keep second). When Medicine is your primary investigation focus, +1 SP on any SP-generating roll.</t>
        </is>
      </c>
    </row>
    <row r="12">
      <c r="A12" s="27" t="inlineStr">
        <is>
          <t>Dual Weapon Style</t>
        </is>
      </c>
      <c r="B12" s="28" t="inlineStr">
        <is>
          <t>Dexterity 2+</t>
        </is>
      </c>
      <c r="C12" s="28" t="inlineStr">
        <is>
          <t>You fight with a weapon in each hand.</t>
        </is>
      </c>
      <c r="D12" s="28" t="inlineStr">
        <is>
          <t>While wielding two close weapons, an Activate action grants either +1 melee attack or +1 Defense vs. melee until end of encounter; switch with another Activate.</t>
        </is>
      </c>
      <c r="E12" s="28" t="inlineStr">
        <is>
          <t>Perform the Lightning Attack stunt for 2 SP (instead of 3); the extra attack must use your secondary weapon.</t>
        </is>
      </c>
      <c r="F12" s="28" t="inlineStr">
        <is>
          <t>After a non-charging Melee Attack with your primary weapon, make a second attack with your secondary weapon as a minor action (no SP, adds half Strength rounded down).</t>
        </is>
      </c>
    </row>
    <row r="13">
      <c r="A13" s="27" t="inlineStr">
        <is>
          <t>Expertise (Focus)</t>
        </is>
      </c>
      <c r="B13" s="28" t="inlineStr">
        <is>
          <t>None</t>
        </is>
      </c>
      <c r="C13" s="28" t="inlineStr">
        <is>
          <t>You are a specialist within a focus. May be taken multiple times for different focuses.</t>
        </is>
      </c>
      <c r="D13" s="28" t="inlineStr">
        <is>
          <t>Choose a focus you have and a narrower task/field (e.g. 'hacking' under Technology). +1 to ability tests in that narrower task.</t>
        </is>
      </c>
      <c r="E13" s="28" t="inlineStr">
        <is>
          <t>Re-roll a failed test covered by your expertise; keep the second.</t>
        </is>
      </c>
      <c r="F13" s="28" t="inlineStr">
        <is>
          <t>Pick one stunt type (action/exploration/social) relevant to the expertise; gain +1 SP when generating SP with it.</t>
        </is>
      </c>
    </row>
    <row r="14">
      <c r="A14" s="27" t="inlineStr">
        <is>
          <t>Fringer</t>
        </is>
      </c>
      <c r="B14" s="28" t="inlineStr">
        <is>
          <t>Communication 1+</t>
        </is>
      </c>
      <c r="C14" s="28" t="inlineStr">
        <is>
          <t>You navigate and survive on the fringes of civilization.</t>
        </is>
      </c>
      <c r="D14" s="28" t="inlineStr">
        <is>
          <t>Others suffer -2 to tests to find information about you or your activities (stacks with Cover Your Tracks).</t>
        </is>
      </c>
      <c r="E14" s="28" t="inlineStr">
        <is>
          <t>Once per session, +2 to an Income test via black-market channels, but your Income is depleted by 1 regardless.</t>
        </is>
      </c>
      <c r="F14" s="28" t="inlineStr">
        <is>
          <t>The information penalty increases to -3; black-market purchases deplete Income by normal rules.</t>
        </is>
      </c>
    </row>
    <row r="15">
      <c r="A15" s="27" t="inlineStr">
        <is>
          <t>Grappling Style</t>
        </is>
      </c>
      <c r="B15" s="28" t="inlineStr">
        <is>
          <t>Fighting (Grappling) focus</t>
        </is>
      </c>
      <c r="C15" s="28" t="inlineStr">
        <is>
          <t>You restrain and subdue opponents unarmed.</t>
        </is>
      </c>
      <c r="D15" s="28" t="inlineStr">
        <is>
          <t>Re-roll a failed opposed Fighting (Grappling) test to avoid being grappled; keep the second.</t>
        </is>
      </c>
      <c r="E15" s="28" t="inlineStr">
        <is>
          <t>On a successful unarmed hit, choosing a grappling-category stunt gives +1 SP to apply.</t>
        </is>
      </c>
      <c r="F15" s="28" t="inlineStr">
        <is>
          <t>Perform the Pin stunt for 3 SP (instead of 4); your Defense penalty for Grapple and Pin is halved.</t>
        </is>
      </c>
    </row>
    <row r="16">
      <c r="A16" s="27" t="inlineStr">
        <is>
          <t>Hacking</t>
        </is>
      </c>
      <c r="B16" s="28" t="inlineStr">
        <is>
          <t>Intelligence (Security) and Intelligence (Technology) focuses</t>
        </is>
      </c>
      <c r="C16" s="28" t="inlineStr">
        <is>
          <t>Computer security is more a suggestion than an obstacle to you.</t>
        </is>
      </c>
      <c r="D16" s="28" t="inlineStr">
        <is>
          <t>On a successful Intelligence (Cryptography) or (Security) test, the GM gives an extra item of info. Use Intelligence (Technology) for Communication (Investigation)/Intelligence (Research) when info is in an accessible system.</t>
        </is>
      </c>
      <c r="E16" s="28" t="inlineStr">
        <is>
          <t>Re-roll a failed Intelligence (Technology) test; keep the second.</t>
        </is>
      </c>
      <c r="F16" s="28" t="inlineStr">
        <is>
          <t>On advanced tests with Cryptography/Technology, +2 to the Drama Die toward threshold. Perform Cover Your Tracks for 2 SP on those focuses.</t>
        </is>
      </c>
    </row>
    <row r="17">
      <c r="A17" s="27" t="inlineStr">
        <is>
          <t>Improvisation</t>
        </is>
      </c>
      <c r="B17" s="28" t="inlineStr">
        <is>
          <t>Intelligence 1+ or Willpower 1+</t>
        </is>
      </c>
      <c r="C17" s="28" t="inlineStr">
        <is>
          <t>Whatever the situation, you can handle it.</t>
        </is>
      </c>
      <c r="D17" s="28" t="inlineStr">
        <is>
          <t>Attempt a test requiring a focus you lack (no focus bonus, no SP); in investigations you always count as having a tangential focus.</t>
        </is>
      </c>
      <c r="E17" s="28" t="inlineStr">
        <is>
          <t>Whatever's Handy stunt: makeshift-weapon penalty reduced by 1, lasts 2d6 rounds; can improvise tools (no SP on those tests).</t>
        </is>
      </c>
      <c r="F17" s="28" t="inlineStr">
        <is>
          <t>If you roll doubles on a failed test, generate SP equal to Drama Die -2 (min 1) to salvage the situation with a stunt (not your original action).</t>
        </is>
      </c>
    </row>
    <row r="18">
      <c r="A18" s="27" t="inlineStr">
        <is>
          <t>Inspire</t>
        </is>
      </c>
      <c r="B18" s="28" t="inlineStr">
        <is>
          <t>Communication 2+</t>
        </is>
      </c>
      <c r="C18" s="28" t="inlineStr">
        <is>
          <t>Your words and presence motivate others. Inspire effects do not stack between characters.</t>
        </is>
      </c>
      <c r="D18" s="28" t="inlineStr">
        <is>
          <t>Allies within sight of you gain +1 to all Willpower-related tests.</t>
        </is>
      </c>
      <c r="E18" s="28" t="inlineStr">
        <is>
          <t>Any ally within sight who generates SP gains an additional +1 SP.</t>
        </is>
      </c>
      <c r="F18" s="28" t="inlineStr">
        <is>
          <t>Once per encounter, spend two minor actions: all allies who hear you regain 1d6 + your Communication in Fortune and gain +2 on their next test.</t>
        </is>
      </c>
    </row>
    <row r="19">
      <c r="A19" s="27" t="inlineStr">
        <is>
          <t>Intrigue</t>
        </is>
      </c>
      <c r="B19" s="28" t="inlineStr">
        <is>
          <t>Communication 2+</t>
        </is>
      </c>
      <c r="C19" s="28" t="inlineStr">
        <is>
          <t>You are a master of secrets.</t>
        </is>
      </c>
      <c r="D19" s="28" t="inlineStr">
        <is>
          <t>Choose Communication (Deception, Etiquette, or Seduction); re-roll a failed test with it, keep the second.</t>
        </is>
      </c>
      <c r="E19" s="28" t="inlineStr">
        <is>
          <t>Ignore the +2 TN increase when your chosen focus is tangential in investigation; that focus clears two shifts (not one) in complex social interaction.</t>
        </is>
      </c>
      <c r="F19" s="28" t="inlineStr">
        <is>
          <t>Perform Cast Out and Oozing Confidence social stunts for 1 SP less; Oozing Confidence can benefit another character.</t>
        </is>
      </c>
    </row>
    <row r="20">
      <c r="A20" s="27" t="inlineStr">
        <is>
          <t>Know-It-All</t>
        </is>
      </c>
      <c r="B20" s="28" t="inlineStr">
        <is>
          <t>Intelligence 2+</t>
        </is>
      </c>
      <c r="C20" s="28" t="inlineStr">
        <is>
          <t>You bring considerable knowledge to bear on any situation.</t>
        </is>
      </c>
      <c r="D20" s="28" t="inlineStr">
        <is>
          <t>Use a related Intelligence focus instead of the called-for ability at -1 (no tangential TN penalty).</t>
        </is>
      </c>
      <c r="E20" s="28" t="inlineStr">
        <is>
          <t>Perform the Breakthrough exploration stunt for 2 SP.</t>
        </is>
      </c>
      <c r="F20" s="28" t="inlineStr">
        <is>
          <t>On a successful knowledge-focus test, +1 to each Drama Die on related focuses for the encounter.</t>
        </is>
      </c>
    </row>
    <row r="21">
      <c r="A21" s="27" t="inlineStr">
        <is>
          <t>Knowledge</t>
        </is>
      </c>
      <c r="B21" s="28" t="inlineStr">
        <is>
          <t>Intelligence 2+</t>
        </is>
      </c>
      <c r="C21" s="28" t="inlineStr">
        <is>
          <t>You are a fast learner with an inquisitive mind.</t>
        </is>
      </c>
      <c r="D21" s="28" t="inlineStr">
        <is>
          <t>On a successful Intelligence test with a knowledge focus, the GM gives an extra piece of info on the topic.</t>
        </is>
      </c>
      <c r="E21" s="28" t="inlineStr">
        <is>
          <t>On Intelligence (Research) tests in an advanced test, +1 to each Drama Die result.</t>
        </is>
      </c>
      <c r="F21" s="28" t="inlineStr">
        <is>
          <t>Pick two knowledge focuses; re-roll a failed test with them, keep the second.</t>
        </is>
      </c>
    </row>
    <row r="22">
      <c r="A22" s="27" t="inlineStr">
        <is>
          <t>Linguistics</t>
        </is>
      </c>
      <c r="B22" s="28" t="inlineStr">
        <is>
          <t>Intelligence 1+</t>
        </is>
      </c>
      <c r="C22" s="28" t="inlineStr">
        <is>
          <t>You pick up languages easily (speak and read).</t>
        </is>
      </c>
      <c r="D22" s="28" t="inlineStr">
        <is>
          <t>Learn an additional language.</t>
        </is>
      </c>
      <c r="E22" s="28" t="inlineStr">
        <is>
          <t>Learn two more languages (three plus native); imitate a dialect with a Communication (Performance) test.</t>
        </is>
      </c>
      <c r="F22" s="28" t="inlineStr">
        <is>
          <t>Learn three more (six plus native); speak one known language with no accent.</t>
        </is>
      </c>
    </row>
    <row r="23">
      <c r="A23" s="27" t="inlineStr">
        <is>
          <t>Maker</t>
        </is>
      </c>
      <c r="B23" s="28" t="inlineStr">
        <is>
          <t>Any manufacturing focus (e.g. Dexterity Crafting, Intelligence Engineering)</t>
        </is>
      </c>
      <c r="C23" s="28" t="inlineStr">
        <is>
          <t>Make-it-yourself is your motto.</t>
        </is>
      </c>
      <c r="D23" s="28" t="inlineStr">
        <is>
          <t>Use a manufacturing focus to make any item with proper tools and a workshop (see Make or Repair).</t>
        </is>
      </c>
      <c r="E23" s="28" t="inlineStr">
        <is>
          <t>Re-roll a failed manufacturing-focus test; keep the second.</t>
        </is>
      </c>
      <c r="F23" s="28" t="inlineStr">
        <is>
          <t>On advanced tests with a manufacturing focus, +1 to each Drama Die toward threshold.</t>
        </is>
      </c>
    </row>
    <row r="24">
      <c r="A24" s="27" t="inlineStr">
        <is>
          <t>Medic</t>
        </is>
      </c>
      <c r="B24" s="28" t="inlineStr">
        <is>
          <t>Intelligence 1+</t>
        </is>
      </c>
      <c r="C24" s="28" t="inlineStr">
        <is>
          <t>You treat certain conditions in the field.</t>
        </is>
      </c>
      <c r="D24" s="28" t="inlineStr">
        <is>
          <t>Your treatment lets a patient add your Intelligence (+Medicine focus if any) to a test to avoid/overcome a medical hazard, or grants a new test—including saving the dying and reviving the unconscious.</t>
        </is>
      </c>
      <c r="E24" s="28" t="inlineStr">
        <is>
          <t>Advanced TN 11 Intelligence (Medicine) test (threshold 5, 1 min/roll) lets a patient ignore Exhausted/Fatigued/Injured/Wounded effects for 1d6 hours.</t>
        </is>
      </c>
      <c r="F24" s="28" t="inlineStr">
        <is>
          <t>Treat a wounded condition within an hour with a TN 13 Intelligence (Medicine) test to downgrade it to injured.</t>
        </is>
      </c>
    </row>
    <row r="25">
      <c r="A25" s="27" t="inlineStr">
        <is>
          <t>Misdirection</t>
        </is>
      </c>
      <c r="B25" s="28" t="inlineStr">
        <is>
          <t>Communication (Deception) focus</t>
        </is>
      </c>
      <c r="C25" s="28" t="inlineStr">
        <is>
          <t>You sow confusion among friends and foes.</t>
        </is>
      </c>
      <c r="D25" s="28" t="inlineStr">
        <is>
          <t>Major action: Communication (Deception) vs. opponent's Willpower (Self-Discipline); on success they cannot perform stunts until end of your next turn.</t>
        </is>
      </c>
      <c r="E25" s="28" t="inlineStr">
        <is>
          <t>When you use the Over Here! exploration stunt, allies gain +2 (not +1) and you gain +1.</t>
        </is>
      </c>
      <c r="F25" s="28" t="inlineStr">
        <is>
          <t>When you use a Communication focus in combat and roll doubles, +1 SP.</t>
        </is>
      </c>
    </row>
    <row r="26">
      <c r="A26" s="27" t="inlineStr">
        <is>
          <t>Observation</t>
        </is>
      </c>
      <c r="B26" s="28" t="inlineStr">
        <is>
          <t>Perception 2+</t>
        </is>
      </c>
      <c r="C26" s="28" t="inlineStr">
        <is>
          <t>You have an eye for detail.</t>
        </is>
      </c>
      <c r="D26" s="28" t="inlineStr">
        <is>
          <t>Choose a Perception focus; re-roll a failed test with it, keep the second.</t>
        </is>
      </c>
      <c r="E26" s="28" t="inlineStr">
        <is>
          <t>On a successful Perception test, spend 2 SP for a second immediate Perception test with a different focus for more info.</t>
        </is>
      </c>
      <c r="F26" s="28" t="inlineStr">
        <is>
          <t>On a successful Perception test, spend 2 SP for +2 to all Perception tests on the same subject for the encounter.</t>
        </is>
      </c>
    </row>
    <row r="27">
      <c r="A27" s="27" t="inlineStr">
        <is>
          <t>Oratory</t>
        </is>
      </c>
      <c r="B27" s="28" t="inlineStr">
        <is>
          <t>Communication (Persuasion) focus</t>
        </is>
      </c>
      <c r="C27" s="28" t="inlineStr">
        <is>
          <t>You are a charismatic public speaker.</t>
        </is>
      </c>
      <c r="D27" s="28" t="inlineStr">
        <is>
          <t>Re-roll a failed Communication (Persuasion) test when convincing a group; keep the second.</t>
        </is>
      </c>
      <c r="E27" s="28" t="inlineStr">
        <is>
          <t>Sway the Crowd social stunt affects three additional people.</t>
        </is>
      </c>
      <c r="F27" s="28" t="inlineStr">
        <is>
          <t>On a successful group Persuasion test with Drama Die 5-6, you rouse the crowd to immediate action.</t>
        </is>
      </c>
    </row>
    <row r="28">
      <c r="A28" s="27" t="inlineStr">
        <is>
          <t>Overwhelm Style</t>
        </is>
      </c>
      <c r="B28" s="28" t="inlineStr">
        <is>
          <t>Fighting 2+</t>
        </is>
      </c>
      <c r="C28" s="28" t="inlineStr">
        <is>
          <t>Relentless and overwhelming in melee.</t>
        </is>
      </c>
      <c r="D28" s="28" t="inlineStr">
        <is>
          <t>Take up to -3 on a close-combat attack for a matching bonus to damage.</t>
        </is>
      </c>
      <c r="E28" s="28" t="inlineStr">
        <is>
          <t>On a successful close-combat attack, add your focus bonus to damage.</t>
        </is>
      </c>
      <c r="F28" s="28" t="inlineStr">
        <is>
          <t>Spend 3 SP after a hit: target makes an opposed Strength (Might) test vs. your attack roll or suffers -2 Defense until end of your next turn.</t>
        </is>
      </c>
    </row>
    <row r="29">
      <c r="A29" s="27" t="inlineStr">
        <is>
          <t>Performance</t>
        </is>
      </c>
      <c r="B29" s="28" t="inlineStr">
        <is>
          <t>Communication (Performing) focus</t>
        </is>
      </c>
      <c r="C29" s="28" t="inlineStr">
        <is>
          <t>A talent for the performing arts.</t>
        </is>
      </c>
      <c r="D29" s="28" t="inlineStr">
        <is>
          <t>Choose a performance art; perform From the Heart and Sway the Crowd for 1 SP less.</t>
        </is>
      </c>
      <c r="E29" s="28" t="inlineStr">
        <is>
          <t>Add a performance form. 15 min observing a crowd grants +1 to Communication tests to persuade/entertain them and reveals attitudes of some individuals.</t>
        </is>
      </c>
      <c r="F29" s="28" t="inlineStr">
        <is>
          <t>Add a performance form. Perform With a Flourish while performing for 3 SP, effects last until end of day.</t>
        </is>
      </c>
    </row>
    <row r="30">
      <c r="A30" s="27" t="inlineStr">
        <is>
          <t>Pilot</t>
        </is>
      </c>
      <c r="B30" s="28" t="inlineStr">
        <is>
          <t>Dexterity (Driving or Piloting) focus</t>
        </is>
      </c>
      <c r="C30" s="28" t="inlineStr">
        <is>
          <t>Any vehicle becomes an extension of yourself.</t>
        </is>
      </c>
      <c r="D30" s="28" t="inlineStr">
        <is>
          <t>Starting a vehicle is a free action; perform Dexterity (Driving/Piloting) tests as a minor action.</t>
        </is>
      </c>
      <c r="E30" s="28" t="inlineStr">
        <is>
          <t>A vehicle you control gains +2 to tests involving its speed.</t>
        </is>
      </c>
      <c r="F30" s="28" t="inlineStr">
        <is>
          <t>Re-roll a failed vehicle-control test (keep second); while you're at the controls and moving, the vehicle gains +2 Defense.</t>
        </is>
      </c>
    </row>
    <row r="31">
      <c r="A31" s="27" t="inlineStr">
        <is>
          <t>Pinpoint Accuracy</t>
        </is>
      </c>
      <c r="B31" s="28" t="inlineStr">
        <is>
          <t>Accuracy or Fighting 1+, and Dexterity 1+</t>
        </is>
      </c>
      <c r="C31" s="28" t="inlineStr">
        <is>
          <t>If you can see it, you can hit it. Hard.</t>
        </is>
      </c>
      <c r="D31" s="28" t="inlineStr">
        <is>
          <t>Once per round, add 1d6 damage to a successful attack if your Dexterity exceeds your target's.</t>
        </is>
      </c>
      <c r="E31" s="28" t="inlineStr">
        <is>
          <t>When you Aim, the bonus is +2 instead of +1.</t>
        </is>
      </c>
      <c r="F31" s="28" t="inlineStr">
        <is>
          <t>Perform the Called Shot stunt for 3 SP, with any weapon (not just guns).</t>
        </is>
      </c>
    </row>
    <row r="32">
      <c r="A32" s="27" t="inlineStr">
        <is>
          <t>Pistol Style</t>
        </is>
      </c>
      <c r="B32" s="28" t="inlineStr">
        <is>
          <t>Accuracy (Pistols) focus</t>
        </is>
      </c>
      <c r="C32" s="28" t="inlineStr">
        <is>
          <t>Between the quick and the dead, you prefer the former.</t>
        </is>
      </c>
      <c r="D32" s="28" t="inlineStr">
        <is>
          <t>+1 damage with pistols against targets within 6 meters.</t>
        </is>
      </c>
      <c r="E32" s="28" t="inlineStr">
        <is>
          <t>Roll initiative with an Accuracy (Pistols) test (and may generate SP) if a pistol is in hand or your first action.</t>
        </is>
      </c>
      <c r="F32" s="28" t="inlineStr">
        <is>
          <t>Add your Dexterity to pistol damage totals on a hit.</t>
        </is>
      </c>
    </row>
    <row r="33">
      <c r="A33" s="27" t="inlineStr">
        <is>
          <t>Protect</t>
        </is>
      </c>
      <c r="B33" s="28" t="inlineStr">
        <is>
          <t>Perception and Willpower 1+</t>
        </is>
      </c>
      <c r="C33" s="28" t="inlineStr">
        <is>
          <t>You are the shield that protects your friends.</t>
        </is>
      </c>
      <c r="D33" s="28" t="inlineStr">
        <is>
          <t>When you perform the Bodyguard action stunt, move up to 6 meters instead of 3.</t>
        </is>
      </c>
      <c r="E33" s="28" t="inlineStr">
        <is>
          <t>When you perform Guardian Angel, the damage you take instead of your ally equals SP spent +2.</t>
        </is>
      </c>
      <c r="F33" s="28" t="inlineStr">
        <is>
          <t>If you stand next to an opponent who moves within 2m of an ally, move adjacent to them before they finish their turn (even beyond Speed); your Speed is 0 next turn.</t>
        </is>
      </c>
    </row>
    <row r="34">
      <c r="A34" s="27" t="inlineStr">
        <is>
          <t>Quick Reflexes</t>
        </is>
      </c>
      <c r="B34" s="28" t="inlineStr">
        <is>
          <t>Dexterity 2+</t>
        </is>
      </c>
      <c r="C34" s="28" t="inlineStr">
        <is>
          <t>You react to threats instantly.</t>
        </is>
      </c>
      <c r="D34" s="28" t="inlineStr">
        <is>
          <t>Once per round on your turn, use Ready as a free action.</t>
        </is>
      </c>
      <c r="E34" s="28" t="inlineStr">
        <is>
          <t>Go prone or stand up as a free action.</t>
        </is>
      </c>
      <c r="F34" s="28" t="inlineStr">
        <is>
          <t>Re-roll your initiative at the start of combat; keep the second.</t>
        </is>
      </c>
    </row>
    <row r="35">
      <c r="A35" s="27" t="inlineStr">
        <is>
          <t>Rifle Style</t>
        </is>
      </c>
      <c r="B35" s="28" t="inlineStr">
        <is>
          <t>Accuracy (Rifles) focus</t>
        </is>
      </c>
      <c r="C35" s="28" t="inlineStr">
        <is>
          <t>A rifle is far more dangerous in your hands.</t>
        </is>
      </c>
      <c r="D35" s="28" t="inlineStr">
        <is>
          <t>High ready stance: if you move no more than half Speed, attack with a loaded rifle as a reaction before initiative (uses your major action).</t>
        </is>
      </c>
      <c r="E35" s="28" t="inlineStr">
        <is>
          <t>Ignore 2 points of cover armor bonus with a longarm/assault rifle; ignore the Human Shield attack penalty.</t>
        </is>
      </c>
      <c r="F35" s="28" t="inlineStr">
        <is>
          <t>Range penalties do not apply to your rifle attacks.</t>
        </is>
      </c>
    </row>
    <row r="36">
      <c r="A36" s="27" t="inlineStr">
        <is>
          <t>Scouting</t>
        </is>
      </c>
      <c r="B36" s="28" t="inlineStr">
        <is>
          <t>Dexterity 2+</t>
        </is>
      </c>
      <c r="C36" s="28" t="inlineStr">
        <is>
          <t>Skilled in reconnaissance and infiltration.</t>
        </is>
      </c>
      <c r="D36" s="28" t="inlineStr">
        <is>
          <t>Re-roll a failed Dexterity (Stealth) test; keep the second.</t>
        </is>
      </c>
      <c r="E36" s="28" t="inlineStr">
        <is>
          <t>Perform the Seize the Initiative stunt for 2 SP.</t>
        </is>
      </c>
      <c r="F36" s="28" t="inlineStr">
        <is>
          <t>Re-roll a failed Perception (Seeing) test; keep the second.</t>
        </is>
      </c>
    </row>
    <row r="37">
      <c r="A37" s="27" t="inlineStr">
        <is>
          <t>Self-Defense Style</t>
        </is>
      </c>
      <c r="B37" s="28" t="inlineStr">
        <is>
          <t>Fighting (Brawling) focus</t>
        </is>
      </c>
      <c r="C37" s="28" t="inlineStr">
        <is>
          <t>Martial arts focused on defense and deflection.</t>
        </is>
      </c>
      <c r="D37" s="28" t="inlineStr">
        <is>
          <t>When a melee attack misses you, use the Grapple action stunt as a reaction (no SP); perform Knock Prone for 1 SP against a grappled opponent.</t>
        </is>
      </c>
      <c r="E37" s="28" t="inlineStr">
        <is>
          <t>Re-roll a failed Fighting (Grappling) test; keep the second.</t>
        </is>
      </c>
      <c r="F37" s="28" t="inlineStr">
        <is>
          <t>Retain the weapon when you Disarm; Knock Prone after a Grappling attack moves the opponent 2m for no extra SP (then prone).</t>
        </is>
      </c>
    </row>
    <row r="38">
      <c r="A38" s="27" t="inlineStr">
        <is>
          <t>Single Weapon Style</t>
        </is>
      </c>
      <c r="B38" s="28" t="inlineStr">
        <is>
          <t>Perception 2+</t>
        </is>
      </c>
      <c r="C38" s="28" t="inlineStr">
        <is>
          <t>More effective wielding a single one-handed melee weapon.</t>
        </is>
      </c>
      <c r="D38" s="28" t="inlineStr">
        <is>
          <t>An Activate action grants +1 Defense until end of encounter while in this style.</t>
        </is>
      </c>
      <c r="E38" s="28" t="inlineStr">
        <is>
          <t>Your Defense bonus increases to +2 in this style.</t>
        </is>
      </c>
      <c r="F38" s="28" t="inlineStr">
        <is>
          <t>Opponents never gain an outnumbering bonus on melee attacks against you.</t>
        </is>
      </c>
    </row>
    <row r="39">
      <c r="A39" s="27" t="inlineStr">
        <is>
          <t>Striking Style</t>
        </is>
      </c>
      <c r="B39" s="28" t="inlineStr">
        <is>
          <t>Fighting (Brawling) focus</t>
        </is>
      </c>
      <c r="C39" s="28" t="inlineStr">
        <is>
          <t>Your unarmed strikes leave a lasting impression.</t>
        </is>
      </c>
      <c r="D39" s="28" t="inlineStr">
        <is>
          <t>Unarmed attacks inflict 1d6 damage instead of 1d3.</t>
        </is>
      </c>
      <c r="E39" s="28" t="inlineStr">
        <is>
          <t>Perform the Knock Prone stunt for 1 SP when attacking unarmed.</t>
        </is>
      </c>
      <c r="F39" s="28" t="inlineStr">
        <is>
          <t>Perform the Injure or Vicious Blow action stunts for 1 SP when attacking unarmed.</t>
        </is>
      </c>
    </row>
    <row r="40">
      <c r="A40" s="27" t="inlineStr">
        <is>
          <t>Tactical Awareness</t>
        </is>
      </c>
      <c r="B40" s="28" t="inlineStr">
        <is>
          <t>Dexterity and Perception 1+</t>
        </is>
      </c>
      <c r="C40" s="28" t="inlineStr">
        <is>
          <t>You move calmly and expertly in combat.</t>
        </is>
      </c>
      <c r="D40" s="28" t="inlineStr">
        <is>
          <t>Take the Melee/Ranged Attack action at any point during your movement.</t>
        </is>
      </c>
      <c r="E40" s="28" t="inlineStr">
        <is>
          <t>When you perform Take One for the Team, take only half the trap/hazard damage and your ally is unscathed.</t>
        </is>
      </c>
      <c r="F40" s="28" t="inlineStr">
        <is>
          <t>Opponents gain no outnumbering bonus against you in melee; with Single Weapon Style (Master), Defense bonus rises to +3 in that style.</t>
        </is>
      </c>
    </row>
    <row r="41">
      <c r="A41" s="27" t="inlineStr">
        <is>
          <t>Thrown Weapon Style</t>
        </is>
      </c>
      <c r="B41" s="28" t="inlineStr">
        <is>
          <t>None</t>
        </is>
      </c>
      <c r="C41" s="28" t="inlineStr">
        <is>
          <t>Adept with hand-thrown weapons.</t>
        </is>
      </c>
      <c r="D41" s="28" t="inlineStr">
        <is>
          <t>+1 to attack rolls with thrown weapons.</t>
        </is>
      </c>
      <c r="E41" s="28" t="inlineStr">
        <is>
          <t>Ready a throwing weapon or grenade as a free action.</t>
        </is>
      </c>
      <c r="F41" s="28" t="inlineStr">
        <is>
          <t>Add your Accuracy score (in meters) to the range of thrown weapons and grenades.</t>
        </is>
      </c>
    </row>
    <row r="42">
      <c r="A42" s="27" t="inlineStr">
        <is>
          <t>Two-Handed Style</t>
        </is>
      </c>
      <c r="B42" s="28" t="inlineStr">
        <is>
          <t>Strength 3+ and Fighting 1+</t>
        </is>
      </c>
      <c r="C42" s="28" t="inlineStr">
        <is>
          <t>With a heavy melee weapon, you are formidable.</t>
        </is>
      </c>
      <c r="D42" s="28" t="inlineStr">
        <is>
          <t>On a hit with a heavy weapon, move the target 2m in any direction (like Skirmish).</t>
        </is>
      </c>
      <c r="E42" s="28" t="inlineStr">
        <is>
          <t>Perform the Vicious Blow stunt for 1 SP with a heavy weapon.</t>
        </is>
      </c>
      <c r="F42" s="28" t="inlineStr">
        <is>
          <t>When wielding a heavy weapon and gaining SP, gain +2 SP usable only for Expose, Knock Prone, Shock and Awe, Skirmish, and Wound.</t>
        </is>
      </c>
    </row>
  </sheetData>
  <mergeCells count="1">
    <mergeCell ref="A1:F1"/>
  </mergeCell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E5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18" customWidth="1" min="2" max="2"/>
    <col width="9" customWidth="1" min="3" max="3"/>
    <col width="30" customWidth="1" min="4" max="4"/>
    <col width="56" customWidth="1" min="5" max="5"/>
  </cols>
  <sheetData>
    <row r="1" ht="20" customHeight="1">
      <c r="A1" s="4" t="inlineStr">
        <is>
          <t>EQUIPMENT</t>
        </is>
      </c>
    </row>
    <row r="2">
      <c r="A2" s="10" t="inlineStr">
        <is>
          <t>Item</t>
        </is>
      </c>
      <c r="B2" s="10" t="inlineStr">
        <is>
          <t>Category</t>
        </is>
      </c>
      <c r="C2" s="10" t="inlineStr">
        <is>
          <t>Cost (TN)</t>
        </is>
      </c>
      <c r="D2" s="10" t="inlineStr">
        <is>
          <t>Damage / Armor</t>
        </is>
      </c>
      <c r="E2" s="10" t="inlineStr">
        <is>
          <t>Description</t>
        </is>
      </c>
    </row>
    <row r="3">
      <c r="A3" s="27" t="inlineStr">
        <is>
          <t>Combat Knife</t>
        </is>
      </c>
      <c r="B3" s="27" t="inlineStr">
        <is>
          <t>Close Weapons</t>
        </is>
      </c>
      <c r="C3" s="27" t="n">
        <v>6</v>
      </c>
      <c r="D3" s="28" t="inlineStr">
        <is>
          <t>1d6 + STR or DEX</t>
        </is>
      </c>
      <c r="E3" s="28" t="inlineStr">
        <is>
          <t>Standard double-edged fighting blade.</t>
        </is>
      </c>
    </row>
    <row r="4">
      <c r="A4" s="27" t="inlineStr">
        <is>
          <t>Ceramic Tactical Knife</t>
        </is>
      </c>
      <c r="B4" s="27" t="inlineStr">
        <is>
          <t>Close Weapons</t>
        </is>
      </c>
      <c r="C4" s="27" t="n">
        <v>8</v>
      </c>
      <c r="D4" s="28" t="inlineStr">
        <is>
          <t>1d6 + STR or DEX</t>
        </is>
      </c>
      <c r="E4" s="28" t="inlineStr">
        <is>
          <t>Non-metal blade that slips past metal detectors.</t>
        </is>
      </c>
    </row>
    <row r="5">
      <c r="A5" s="27" t="inlineStr">
        <is>
          <t>Sword</t>
        </is>
      </c>
      <c r="B5" s="27" t="inlineStr">
        <is>
          <t>Close Weapons</t>
        </is>
      </c>
      <c r="C5" s="27" t="n">
        <v>7</v>
      </c>
      <c r="D5" s="28" t="inlineStr">
        <is>
          <t>1d6 + STR or DEX</t>
        </is>
      </c>
      <c r="E5" s="28" t="inlineStr">
        <is>
          <t>Any long slashing or piercing blade.</t>
        </is>
      </c>
    </row>
    <row r="6">
      <c r="A6" s="27" t="inlineStr">
        <is>
          <t>Stun Baton</t>
        </is>
      </c>
      <c r="B6" s="27" t="inlineStr">
        <is>
          <t>Close Weapons</t>
        </is>
      </c>
      <c r="C6" s="27" t="n">
        <v>10</v>
      </c>
      <c r="D6" s="28" t="inlineStr">
        <is>
          <t>1d6 (stunning) [Stunning]</t>
        </is>
      </c>
      <c r="E6" s="28" t="inlineStr">
        <is>
          <t>Shock baton that can paralyze an unarmored target; no effect on armor.</t>
        </is>
      </c>
    </row>
    <row r="7">
      <c r="A7" s="27" t="inlineStr">
        <is>
          <t>Light Close Weapon</t>
        </is>
      </c>
      <c r="B7" s="27" t="inlineStr">
        <is>
          <t>Close Weapons</t>
        </is>
      </c>
      <c r="C7" s="27" t="n">
        <v>6</v>
      </c>
      <c r="D7" s="28" t="inlineStr">
        <is>
          <t>1d6 + STR or DEX</t>
        </is>
      </c>
      <c r="E7" s="28" t="inlineStr">
        <is>
          <t>Generic light melee weapon — baton, knife, knuckles.</t>
        </is>
      </c>
    </row>
    <row r="8">
      <c r="A8" s="27" t="inlineStr">
        <is>
          <t>Heavy Close Weapon</t>
        </is>
      </c>
      <c r="B8" s="27" t="inlineStr">
        <is>
          <t>Close Weapons</t>
        </is>
      </c>
      <c r="C8" s="27" t="n">
        <v>7</v>
      </c>
      <c r="D8" s="28" t="inlineStr">
        <is>
          <t>2d6 + STR</t>
        </is>
      </c>
      <c r="E8" s="28" t="inlineStr">
        <is>
          <t>Generic heavy melee weapon — hammer, axe, heavy blade.</t>
        </is>
      </c>
    </row>
    <row r="9">
      <c r="A9" s="27" t="inlineStr">
        <is>
          <t>Semi-Automatic Pistol</t>
        </is>
      </c>
      <c r="B9" s="27" t="inlineStr">
        <is>
          <t>Pistols</t>
        </is>
      </c>
      <c r="C9" s="27" t="n">
        <v>10</v>
      </c>
      <c r="D9" s="28" t="inlineStr">
        <is>
          <t>2d6 + PER</t>
        </is>
      </c>
      <c r="E9" s="28" t="inlineStr">
        <is>
          <t>The most common sidearm; fires a wide variety of ammo.</t>
        </is>
      </c>
    </row>
    <row r="10">
      <c r="A10" s="27" t="inlineStr">
        <is>
          <t>Revolver</t>
        </is>
      </c>
      <c r="B10" s="27" t="inlineStr">
        <is>
          <t>Pistols</t>
        </is>
      </c>
      <c r="C10" s="27" t="n">
        <v>9</v>
      </c>
      <c r="D10" s="28" t="inlineStr">
        <is>
          <t>2d6 + PER</t>
        </is>
      </c>
      <c r="E10" s="28" t="inlineStr">
        <is>
          <t>Six-shot wheelgun; limited ammo but almost never jams.</t>
        </is>
      </c>
    </row>
    <row r="11">
      <c r="A11" s="27" t="inlineStr">
        <is>
          <t>Automatic Machine Pistol</t>
        </is>
      </c>
      <c r="B11" s="27" t="inlineStr">
        <is>
          <t>Pistols</t>
        </is>
      </c>
      <c r="C11" s="27" t="n">
        <v>14</v>
      </c>
      <c r="D11" s="28" t="inlineStr">
        <is>
          <t>2d6 + PER [Automatic, Concealable]</t>
        </is>
      </c>
      <c r="E11" s="28" t="inlineStr">
        <is>
          <t>Compact full-auto sidearm; easy to hide.</t>
        </is>
      </c>
    </row>
    <row r="12">
      <c r="A12" s="27" t="inlineStr">
        <is>
          <t>Flechette Pistol</t>
        </is>
      </c>
      <c r="B12" s="27" t="inlineStr">
        <is>
          <t>Pistols</t>
        </is>
      </c>
      <c r="C12" s="27" t="n">
        <v>12</v>
      </c>
      <c r="D12" s="28" t="inlineStr">
        <is>
          <t>2d6 + PER [Anti-Personnel]</t>
        </is>
      </c>
      <c r="E12" s="28" t="inlineStr">
        <is>
          <t>Fires clusters of needle darts; brutal against unarmored targets.</t>
        </is>
      </c>
    </row>
    <row r="13">
      <c r="A13" s="27" t="inlineStr">
        <is>
          <t>Stun Pistol</t>
        </is>
      </c>
      <c r="B13" s="27" t="inlineStr">
        <is>
          <t>Pistols</t>
        </is>
      </c>
      <c r="C13" s="27" t="n">
        <v>10</v>
      </c>
      <c r="D13" s="28" t="inlineStr">
        <is>
          <t>1d6 (penetrating, non-lethal)</t>
        </is>
      </c>
      <c r="E13" s="28" t="inlineStr">
        <is>
          <t>Fires paired electrical darts for a non-lethal takedown.</t>
        </is>
      </c>
    </row>
    <row r="14">
      <c r="A14" s="27" t="inlineStr">
        <is>
          <t>Assault Rifle</t>
        </is>
      </c>
      <c r="B14" s="27" t="inlineStr">
        <is>
          <t>Rifles &amp; Long Arms</t>
        </is>
      </c>
      <c r="C14" s="27" t="n">
        <v>12</v>
      </c>
      <c r="D14" s="28" t="inlineStr">
        <is>
          <t>3d6 + PER [Automatic]</t>
        </is>
      </c>
      <c r="E14" s="28" t="inlineStr">
        <is>
          <t>Versatile long gun with single, burst, and full-auto modes.</t>
        </is>
      </c>
    </row>
    <row r="15">
      <c r="A15" s="27" t="inlineStr">
        <is>
          <t>Submachine Gun (SMG)</t>
        </is>
      </c>
      <c r="B15" s="27" t="inlineStr">
        <is>
          <t>Rifles &amp; Long Arms</t>
        </is>
      </c>
      <c r="C15" s="27" t="n">
        <v>13</v>
      </c>
      <c r="D15" s="28" t="inlineStr">
        <is>
          <t>3d6 + PER [Automatic, Ineffective]</t>
        </is>
      </c>
      <c r="E15" s="28" t="inlineStr">
        <is>
          <t>Compact automatic weapon; handier but weaker than a rifle.</t>
        </is>
      </c>
    </row>
    <row r="16">
      <c r="A16" s="27" t="inlineStr">
        <is>
          <t>Shotgun</t>
        </is>
      </c>
      <c r="B16" s="27" t="inlineStr">
        <is>
          <t>Rifles &amp; Long Arms</t>
        </is>
      </c>
      <c r="C16" s="27" t="n">
        <v>10</v>
      </c>
      <c r="D16" s="28" t="inlineStr">
        <is>
          <t>3d6 + PER [Spreading]</t>
        </is>
      </c>
      <c r="E16" s="28" t="inlineStr">
        <is>
          <t>Fires a cone of shot or a heavy slug.</t>
        </is>
      </c>
    </row>
    <row r="17">
      <c r="A17" s="27" t="inlineStr">
        <is>
          <t>Riot Gun</t>
        </is>
      </c>
      <c r="B17" s="27" t="inlineStr">
        <is>
          <t>Rifles &amp; Long Arms</t>
        </is>
      </c>
      <c r="C17" s="27" t="n">
        <v>11</v>
      </c>
      <c r="D17" s="28" t="inlineStr">
        <is>
          <t>3d6 + PER [Suppression]</t>
        </is>
      </c>
      <c r="E17" s="28" t="inlineStr">
        <is>
          <t>Non-lethal crowd-control long gun.</t>
        </is>
      </c>
    </row>
    <row r="18">
      <c r="A18" s="27" t="inlineStr">
        <is>
          <t>Sniper Rifle</t>
        </is>
      </c>
      <c r="B18" s="27" t="inlineStr">
        <is>
          <t>Rifles &amp; Long Arms</t>
        </is>
      </c>
      <c r="C18" s="27" t="n">
        <v>15</v>
      </c>
      <c r="D18" s="28" t="inlineStr">
        <is>
          <t>3d6 + PER + 1d6 [Long Range]</t>
        </is>
      </c>
      <c r="E18" s="28" t="inlineStr">
        <is>
          <t>Precision long-range rifle; doubles effective range.</t>
        </is>
      </c>
    </row>
    <row r="19">
      <c r="A19" s="27" t="inlineStr">
        <is>
          <t>Grenade Launcher</t>
        </is>
      </c>
      <c r="B19" s="27" t="inlineStr">
        <is>
          <t>Rifles &amp; Long Arms</t>
        </is>
      </c>
      <c r="C19" s="27" t="n">
        <v>15</v>
      </c>
      <c r="D19" s="28" t="inlineStr">
        <is>
          <t>by grenade</t>
        </is>
      </c>
      <c r="E19" s="28" t="inlineStr">
        <is>
          <t>Fires and auto-loads any grenade type; range 150m/350m.</t>
        </is>
      </c>
    </row>
    <row r="20">
      <c r="A20" s="27" t="inlineStr">
        <is>
          <t>Fragmentation Grenade</t>
        </is>
      </c>
      <c r="B20" s="27" t="inlineStr">
        <is>
          <t>Grenades</t>
        </is>
      </c>
      <c r="C20" s="27" t="n">
        <v>12</v>
      </c>
      <c r="D20" s="28" t="inlineStr">
        <is>
          <t>4d6+6</t>
        </is>
      </c>
      <c r="E20" s="28" t="inlineStr">
        <is>
          <t>Lethal shrapnel burst; 5m full / 15m half radius.</t>
        </is>
      </c>
    </row>
    <row r="21">
      <c r="A21" s="27" t="inlineStr">
        <is>
          <t>Flash Grenade</t>
        </is>
      </c>
      <c r="B21" s="27" t="inlineStr">
        <is>
          <t>Grenades</t>
        </is>
      </c>
      <c r="C21" s="27" t="n">
        <v>8</v>
      </c>
      <c r="D21" s="28" t="inlineStr">
        <is>
          <t>Blinded</t>
        </is>
      </c>
      <c r="E21" s="28" t="inlineStr">
        <is>
          <t>Blinds those in line of sight for 2d6 rounds.</t>
        </is>
      </c>
    </row>
    <row r="22">
      <c r="A22" s="27" t="inlineStr">
        <is>
          <t>Smoke Grenade</t>
        </is>
      </c>
      <c r="B22" s="27" t="inlineStr">
        <is>
          <t>Grenades</t>
        </is>
      </c>
      <c r="C22" s="27" t="n">
        <v>8</v>
      </c>
      <c r="D22" s="28" t="inlineStr">
        <is>
          <t>Obscures (−5 sight)</t>
        </is>
      </c>
      <c r="E22" s="28" t="inlineStr">
        <is>
          <t>Fills a 15m radius with vision-blocking smoke.</t>
        </is>
      </c>
    </row>
    <row r="23">
      <c r="A23" s="27" t="inlineStr">
        <is>
          <t>EMP Grenade</t>
        </is>
      </c>
      <c r="B23" s="27" t="inlineStr">
        <is>
          <t>Grenades</t>
        </is>
      </c>
      <c r="C23" s="27" t="n">
        <v>15</v>
      </c>
      <c r="D23" s="28" t="inlineStr">
        <is>
          <t>Disables electronics</t>
        </is>
      </c>
      <c r="E23" s="28" t="inlineStr">
        <is>
          <t>Knocks out electronics within 15m for 2d6 rounds.</t>
        </is>
      </c>
    </row>
    <row r="24">
      <c r="A24" s="27" t="inlineStr">
        <is>
          <t>Incendiary Grenade</t>
        </is>
      </c>
      <c r="B24" s="27" t="inlineStr">
        <is>
          <t>Grenades</t>
        </is>
      </c>
      <c r="C24" s="27" t="n">
        <v>14</v>
      </c>
      <c r="D24" s="28" t="inlineStr">
        <is>
          <t>4d6 + 1d6 burning</t>
        </is>
      </c>
      <c r="E24" s="28" t="inlineStr">
        <is>
          <t>Sprays burning gel; continues to damage for rounds.</t>
        </is>
      </c>
    </row>
    <row r="25">
      <c r="A25" s="27" t="inlineStr">
        <is>
          <t>Suppression Grenade</t>
        </is>
      </c>
      <c r="B25" s="27" t="inlineStr">
        <is>
          <t>Grenades</t>
        </is>
      </c>
      <c r="C25" s="27" t="n">
        <v>11</v>
      </c>
      <c r="D25" s="28" t="inlineStr">
        <is>
          <t>Hindered</t>
        </is>
      </c>
      <c r="E25" s="28" t="inlineStr">
        <is>
          <t>Hardening foam that pins targets in the blast.</t>
        </is>
      </c>
    </row>
    <row r="26">
      <c r="A26" s="27" t="inlineStr">
        <is>
          <t>Padding</t>
        </is>
      </c>
      <c r="B26" s="27" t="inlineStr">
        <is>
          <t>Armor</t>
        </is>
      </c>
      <c r="C26" s="27" t="n">
        <v>8</v>
      </c>
      <c r="D26" s="28" t="inlineStr">
        <is>
          <t>Armor +1 / penalty 0</t>
        </is>
      </c>
      <c r="E26" s="28" t="inlineStr">
        <is>
          <t>Bulky leather or synthetic padding; obvious but cheap.</t>
        </is>
      </c>
    </row>
    <row r="27">
      <c r="A27" s="27" t="inlineStr">
        <is>
          <t>Light Armor</t>
        </is>
      </c>
      <c r="B27" s="27" t="inlineStr">
        <is>
          <t>Armor</t>
        </is>
      </c>
      <c r="C27" s="27" t="n">
        <v>12</v>
      </c>
      <c r="D27" s="28" t="inlineStr">
        <is>
          <t>Armor +2 / penalty -1</t>
        </is>
      </c>
      <c r="E27" s="28" t="inlineStr">
        <is>
          <t>Modern anti-ballistic weave, about as heavy as a lined jumpsuit.</t>
        </is>
      </c>
    </row>
    <row r="28">
      <c r="A28" s="27" t="inlineStr">
        <is>
          <t>Medium Armor</t>
        </is>
      </c>
      <c r="B28" s="27" t="inlineStr">
        <is>
          <t>Armor</t>
        </is>
      </c>
      <c r="C28" s="27" t="n">
        <v>14</v>
      </c>
      <c r="D28" s="28" t="inlineStr">
        <is>
          <t>Armor +4 / penalty -2</t>
        </is>
      </c>
      <c r="E28" s="28" t="inlineStr">
        <is>
          <t>Plated vest and helmet over light armor; usually security forces.</t>
        </is>
      </c>
    </row>
    <row r="29">
      <c r="A29" s="27" t="inlineStr">
        <is>
          <t>Riot Armor</t>
        </is>
      </c>
      <c r="B29" s="27" t="inlineStr">
        <is>
          <t>Armor</t>
        </is>
      </c>
      <c r="C29" s="27" t="n">
        <v>13</v>
      </c>
      <c r="D29" s="28" t="inlineStr">
        <is>
          <t>Armor +5 / penalty -3</t>
        </is>
      </c>
      <c r="E29" s="28" t="inlineStr">
        <is>
          <t>Standard security armor with face-guard helmet; pairs with riot shield.</t>
        </is>
      </c>
    </row>
    <row r="30">
      <c r="A30" s="27" t="inlineStr">
        <is>
          <t>Heavy Armor</t>
        </is>
      </c>
      <c r="B30" s="27" t="inlineStr">
        <is>
          <t>Armor</t>
        </is>
      </c>
      <c r="C30" s="27" t="n">
        <v>16</v>
      </c>
      <c r="D30" s="28" t="inlineStr">
        <is>
          <t>Armor +6 / penalty -3</t>
        </is>
      </c>
      <c r="E30" s="28" t="inlineStr">
        <is>
          <t>Layered assault sheath with med sensors, comms, and self-sealing gel.</t>
        </is>
      </c>
    </row>
    <row r="31">
      <c r="A31" s="27" t="inlineStr">
        <is>
          <t>Light Vacuum Armor (LVA)</t>
        </is>
      </c>
      <c r="B31" s="27" t="inlineStr">
        <is>
          <t>Armor</t>
        </is>
      </c>
      <c r="C31" s="27" t="n">
        <v>17</v>
      </c>
      <c r="D31" s="28" t="inlineStr">
        <is>
          <t>Armor +4 / penalty -3</t>
        </is>
      </c>
      <c r="E31" s="28" t="inlineStr">
        <is>
          <t>Combat suit with plates, HUD, thrusters, and 30 minutes of air.</t>
        </is>
      </c>
    </row>
    <row r="32">
      <c r="A32" s="27" t="inlineStr">
        <is>
          <t>Riot Shield</t>
        </is>
      </c>
      <c r="B32" s="27" t="inlineStr">
        <is>
          <t>Shields</t>
        </is>
      </c>
      <c r="C32" s="27" t="n">
        <v>13</v>
      </c>
      <c r="D32" s="28" t="inlineStr">
        <is>
          <t>Defense +2</t>
        </is>
      </c>
      <c r="E32" s="28" t="inlineStr">
        <is>
          <t>Transparent crowd-control shield.</t>
        </is>
      </c>
    </row>
    <row r="33">
      <c r="A33" s="27" t="inlineStr">
        <is>
          <t>Ballistic Shield</t>
        </is>
      </c>
      <c r="B33" s="27" t="inlineStr">
        <is>
          <t>Shields</t>
        </is>
      </c>
      <c r="C33" s="27" t="n">
        <v>14</v>
      </c>
      <c r="D33" s="28" t="inlineStr">
        <is>
          <t>Defense +3</t>
        </is>
      </c>
      <c r="E33" s="28" t="inlineStr">
        <is>
          <t>Heavy shield rated to stop rounds.</t>
        </is>
      </c>
    </row>
    <row r="34">
      <c r="A34" s="27" t="inlineStr">
        <is>
          <t>Environment Suit</t>
        </is>
      </c>
      <c r="B34" s="27" t="inlineStr">
        <is>
          <t>Space Suits</t>
        </is>
      </c>
      <c r="C34" s="27" t="n">
        <v>9</v>
      </c>
      <c r="D34" s="28" t="inlineStr">
        <is>
          <t>Armor +0 / penalty -1</t>
        </is>
      </c>
      <c r="E34" s="28" t="inlineStr">
        <is>
          <t>Basic exposure protection — about 3 hours of vacuum.</t>
        </is>
      </c>
    </row>
    <row r="35">
      <c r="A35" s="27" t="inlineStr">
        <is>
          <t>Vac Suit</t>
        </is>
      </c>
      <c r="B35" s="27" t="inlineStr">
        <is>
          <t>Space Suits</t>
        </is>
      </c>
      <c r="C35" s="27" t="n">
        <v>11</v>
      </c>
      <c r="D35" s="28" t="inlineStr">
        <is>
          <t>Armor +2 / penalty -3</t>
        </is>
      </c>
      <c r="E35" s="28" t="inlineStr">
        <is>
          <t>Standard vacuum suit; indefinite vacuum, 12h radiation/toxic.</t>
        </is>
      </c>
    </row>
    <row r="36">
      <c r="A36" s="27" t="inlineStr">
        <is>
          <t>Form-Fitting Space Suit</t>
        </is>
      </c>
      <c r="B36" s="27" t="inlineStr">
        <is>
          <t>Space Suits</t>
        </is>
      </c>
      <c r="C36" s="27" t="n">
        <v>15</v>
      </c>
      <c r="D36" s="28" t="inlineStr">
        <is>
          <t>Armor +3 / penalty -2</t>
        </is>
      </c>
      <c r="E36" s="28" t="inlineStr">
        <is>
          <t>High-protection flexible suit; best balance of safety and mobility.</t>
        </is>
      </c>
    </row>
    <row r="37">
      <c r="A37" s="27" t="inlineStr">
        <is>
          <t>Hand Terminal</t>
        </is>
      </c>
      <c r="B37" s="27" t="inlineStr">
        <is>
          <t>Electronics</t>
        </is>
      </c>
      <c r="C37" s="27" t="n">
        <v>8</v>
      </c>
      <c r="D37" s="28" t="inlineStr"/>
      <c r="E37" s="28" t="inlineStr">
        <is>
          <t>Personal portable computer and comm device — everyone has one.</t>
        </is>
      </c>
    </row>
    <row r="38">
      <c r="A38" s="27" t="inlineStr">
        <is>
          <t>Computer Terminal</t>
        </is>
      </c>
      <c r="B38" s="27" t="inlineStr">
        <is>
          <t>Electronics</t>
        </is>
      </c>
      <c r="C38" s="27" t="n">
        <v>7</v>
      </c>
      <c r="D38" s="28" t="inlineStr"/>
      <c r="E38" s="28" t="inlineStr">
        <is>
          <t>Fixed workstation with full networked access.</t>
        </is>
      </c>
    </row>
    <row r="39">
      <c r="A39" s="27" t="inlineStr">
        <is>
          <t>Motion Tracker</t>
        </is>
      </c>
      <c r="B39" s="27" t="inlineStr">
        <is>
          <t>Electronics</t>
        </is>
      </c>
      <c r="C39" s="27" t="n">
        <v>15</v>
      </c>
      <c r="D39" s="28" t="inlineStr"/>
      <c r="E39" s="28" t="inlineStr">
        <is>
          <t>Detects movement in an area.</t>
        </is>
      </c>
    </row>
    <row r="40">
      <c r="A40" s="27" t="inlineStr">
        <is>
          <t>Night Vision Goggles</t>
        </is>
      </c>
      <c r="B40" s="27" t="inlineStr">
        <is>
          <t>Electronics</t>
        </is>
      </c>
      <c r="C40" s="27" t="n">
        <v>14</v>
      </c>
      <c r="D40" s="28" t="inlineStr"/>
      <c r="E40" s="28" t="inlineStr">
        <is>
          <t>See in darkness.</t>
        </is>
      </c>
    </row>
    <row r="41">
      <c r="A41" s="27" t="inlineStr">
        <is>
          <t>Thermal Goggles</t>
        </is>
      </c>
      <c r="B41" s="27" t="inlineStr">
        <is>
          <t>Electronics</t>
        </is>
      </c>
      <c r="C41" s="27" t="n">
        <v>12</v>
      </c>
      <c r="D41" s="28" t="inlineStr"/>
      <c r="E41" s="28" t="inlineStr">
        <is>
          <t>See heat signatures through smoke or dark.</t>
        </is>
      </c>
    </row>
    <row r="42">
      <c r="A42" s="27" t="inlineStr">
        <is>
          <t>Signal Jammer</t>
        </is>
      </c>
      <c r="B42" s="27" t="inlineStr">
        <is>
          <t>Electronics</t>
        </is>
      </c>
      <c r="C42" s="27" t="n">
        <v>13</v>
      </c>
      <c r="D42" s="28" t="inlineStr"/>
      <c r="E42" s="28" t="inlineStr">
        <is>
          <t>Blocks communications across an area.</t>
        </is>
      </c>
    </row>
    <row r="43">
      <c r="A43" s="27" t="inlineStr">
        <is>
          <t>Emergency Seal Kit</t>
        </is>
      </c>
      <c r="B43" s="27" t="inlineStr">
        <is>
          <t>Survival Gear</t>
        </is>
      </c>
      <c r="C43" s="27" t="n">
        <v>8</v>
      </c>
      <c r="D43" s="28" t="inlineStr"/>
      <c r="E43" s="28" t="inlineStr">
        <is>
          <t>Quick-patches punctures in suits and hulls.</t>
        </is>
      </c>
    </row>
    <row r="44">
      <c r="A44" s="27" t="inlineStr">
        <is>
          <t>Decompression Kit</t>
        </is>
      </c>
      <c r="B44" s="27" t="inlineStr">
        <is>
          <t>Survival Gear</t>
        </is>
      </c>
      <c r="C44" s="27" t="n">
        <v>10</v>
      </c>
      <c r="D44" s="28" t="inlineStr"/>
      <c r="E44" s="28" t="inlineStr">
        <is>
          <t>Emergency treatment for decompression sickness.</t>
        </is>
      </c>
    </row>
    <row r="45">
      <c r="A45" s="27" t="inlineStr">
        <is>
          <t>Emergency Airlock</t>
        </is>
      </c>
      <c r="B45" s="27" t="inlineStr">
        <is>
          <t>Survival Gear</t>
        </is>
      </c>
      <c r="C45" s="27" t="n">
        <v>12</v>
      </c>
      <c r="D45" s="28" t="inlineStr"/>
      <c r="E45" s="28" t="inlineStr">
        <is>
          <t>Portable temporary airlock.</t>
        </is>
      </c>
    </row>
    <row r="46">
      <c r="A46" s="27" t="inlineStr">
        <is>
          <t>Thruster Pack</t>
        </is>
      </c>
      <c r="B46" s="27" t="inlineStr">
        <is>
          <t>Survival Gear</t>
        </is>
      </c>
      <c r="C46" s="27" t="n">
        <v>11</v>
      </c>
      <c r="D46" s="28" t="inlineStr"/>
      <c r="E46" s="28" t="inlineStr">
        <is>
          <t>Personal maneuvering unit for EVA in microgravity.</t>
        </is>
      </c>
    </row>
    <row r="47">
      <c r="A47" s="27" t="inlineStr">
        <is>
          <t>HUD</t>
        </is>
      </c>
      <c r="B47" s="27" t="inlineStr">
        <is>
          <t>Survival Gear</t>
        </is>
      </c>
      <c r="C47" s="27" t="n">
        <v>10</v>
      </c>
      <c r="D47" s="28" t="inlineStr"/>
      <c r="E47" s="28" t="inlineStr">
        <is>
          <t>Heads-up display overlay for a helmet or goggles.</t>
        </is>
      </c>
    </row>
    <row r="48">
      <c r="A48" s="27" t="inlineStr">
        <is>
          <t>R&amp;R Kit</t>
        </is>
      </c>
      <c r="B48" s="27" t="inlineStr">
        <is>
          <t>Survival Gear</t>
        </is>
      </c>
      <c r="C48" s="27" t="n">
        <v>14</v>
      </c>
      <c r="D48" s="28" t="inlineStr"/>
      <c r="E48" s="28" t="inlineStr">
        <is>
          <t>Rest-and-recovery supplies for the field.</t>
        </is>
      </c>
    </row>
    <row r="49">
      <c r="A49" s="27" t="inlineStr">
        <is>
          <t>Toolkit, Electronics</t>
        </is>
      </c>
      <c r="B49" s="27" t="inlineStr">
        <is>
          <t>Tools</t>
        </is>
      </c>
      <c r="C49" s="27" t="n">
        <v>7</v>
      </c>
      <c r="D49" s="28" t="inlineStr"/>
      <c r="E49" s="28" t="inlineStr">
        <is>
          <t>Compact kit for electronic and computer repair.</t>
        </is>
      </c>
    </row>
    <row r="50">
      <c r="A50" s="27" t="inlineStr">
        <is>
          <t>Toolkit, Engineering</t>
        </is>
      </c>
      <c r="B50" s="27" t="inlineStr">
        <is>
          <t>Tools</t>
        </is>
      </c>
      <c r="C50" s="27" t="n">
        <v>8</v>
      </c>
      <c r="D50" s="28" t="inlineStr"/>
      <c r="E50" s="28" t="inlineStr">
        <is>
          <t>Everything a ship's engineer needs to test and repair systems.</t>
        </is>
      </c>
    </row>
    <row r="51">
      <c r="A51" s="27" t="inlineStr">
        <is>
          <t>Machine Shop</t>
        </is>
      </c>
      <c r="B51" s="27" t="inlineStr">
        <is>
          <t>Tools</t>
        </is>
      </c>
      <c r="C51" s="27" t="n">
        <v>10</v>
      </c>
      <c r="D51" s="28" t="inlineStr"/>
      <c r="E51" s="28" t="inlineStr">
        <is>
          <t>Power tools, welding gear, and a small 3D printer; standard on most ships.</t>
        </is>
      </c>
    </row>
    <row r="52">
      <c r="A52" s="27" t="inlineStr">
        <is>
          <t>Chemistry Deck</t>
        </is>
      </c>
      <c r="B52" s="27" t="inlineStr">
        <is>
          <t>Tools</t>
        </is>
      </c>
      <c r="C52" s="27" t="n">
        <v>15</v>
      </c>
      <c r="D52" s="28" t="inlineStr"/>
      <c r="E52" s="28" t="inlineStr">
        <is>
          <t>Portable lab for analysis and producing common drugs or clean water.</t>
        </is>
      </c>
    </row>
    <row r="53">
      <c r="A53" s="27" t="inlineStr">
        <is>
          <t>Jumpsuit / Coveralls</t>
        </is>
      </c>
      <c r="B53" s="27" t="inlineStr">
        <is>
          <t>Clothing</t>
        </is>
      </c>
      <c r="C53" s="27" t="n">
        <v>4</v>
      </c>
      <c r="D53" s="28" t="inlineStr"/>
      <c r="E53" s="28" t="inlineStr">
        <is>
          <t>Practical everyday workwear, common system-wide.</t>
        </is>
      </c>
    </row>
    <row r="54">
      <c r="A54" s="27" t="inlineStr">
        <is>
          <t>Armored Clothing</t>
        </is>
      </c>
      <c r="B54" s="27" t="inlineStr">
        <is>
          <t>Clothing</t>
        </is>
      </c>
      <c r="C54" s="27" t="n">
        <v>10</v>
      </c>
      <c r="D54" s="28" t="inlineStr">
        <is>
          <t>Armor +1 / penalty 0</t>
        </is>
      </c>
      <c r="E54" s="28" t="inlineStr">
        <is>
          <t>Discreet protective weave hidden in ordinary garments.</t>
        </is>
      </c>
    </row>
    <row r="55">
      <c r="A55" s="27" t="inlineStr">
        <is>
          <t>Formal Wear</t>
        </is>
      </c>
      <c r="B55" s="27" t="inlineStr">
        <is>
          <t>Clothing</t>
        </is>
      </c>
      <c r="C55" s="27" t="n">
        <v>8</v>
      </c>
      <c r="D55" s="28" t="inlineStr"/>
      <c r="E55" s="28" t="inlineStr">
        <is>
          <t>Fine clothes for high society and official functions.</t>
        </is>
      </c>
    </row>
    <row r="56">
      <c r="A56" s="27" t="inlineStr">
        <is>
          <t>Cold-Weather Gear</t>
        </is>
      </c>
      <c r="B56" s="27" t="inlineStr">
        <is>
          <t>Clothing</t>
        </is>
      </c>
      <c r="C56" s="27" t="n">
        <v>6</v>
      </c>
      <c r="D56" s="28" t="inlineStr"/>
      <c r="E56" s="28" t="inlineStr">
        <is>
          <t>Insulated clothing for frigid environments.</t>
        </is>
      </c>
    </row>
  </sheetData>
  <mergeCells count="1">
    <mergeCell ref="A1:E1"/>
  </mergeCell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C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42" customWidth="1" min="2" max="2"/>
    <col width="70" customWidth="1" min="3" max="3"/>
  </cols>
  <sheetData>
    <row r="1" ht="20" customHeight="1">
      <c r="A1" s="4" t="inlineStr">
        <is>
          <t>ABILITIES</t>
        </is>
      </c>
    </row>
    <row r="2">
      <c r="A2" s="10" t="inlineStr">
        <is>
          <t>Ability</t>
        </is>
      </c>
      <c r="B2" s="10" t="inlineStr">
        <is>
          <t>Covers</t>
        </is>
      </c>
      <c r="C2" s="10" t="inlineStr">
        <is>
          <t>Focuses</t>
        </is>
      </c>
    </row>
    <row r="3">
      <c r="A3" s="27" t="inlineStr">
        <is>
          <t>Accuracy</t>
        </is>
      </c>
      <c r="B3" s="28" t="inlineStr">
        <is>
          <t>Ranged attacks, precise actions, gunnery</t>
        </is>
      </c>
      <c r="C3" s="28" t="inlineStr">
        <is>
          <t>Bows, Gunnery, Pistols, Rifles, Throwing</t>
        </is>
      </c>
    </row>
    <row r="4">
      <c r="A4" s="27" t="inlineStr">
        <is>
          <t>Communication</t>
        </is>
      </c>
      <c r="B4" s="28" t="inlineStr">
        <is>
          <t>Social interaction, leadership, deception, persuasion</t>
        </is>
      </c>
      <c r="C4" s="28" t="inlineStr">
        <is>
          <t>Bargaining, Deception, Disguise, Etiquette, Expression, Gambling, Investigation, Leadership, Performing, Persuasion, Seduction</t>
        </is>
      </c>
    </row>
    <row r="5">
      <c r="A5" s="27" t="inlineStr">
        <is>
          <t>Constitution</t>
        </is>
      </c>
      <c r="B5" s="28" t="inlineStr">
        <is>
          <t>Endurance, resistance to hardship, stamina; basis of Toughness</t>
        </is>
      </c>
      <c r="C5" s="28" t="inlineStr">
        <is>
          <t>Running, Stamina, Swimming, Tolerance</t>
        </is>
      </c>
    </row>
    <row r="6">
      <c r="A6" s="27" t="inlineStr">
        <is>
          <t>Dexterity</t>
        </is>
      </c>
      <c r="B6" s="28" t="inlineStr">
        <is>
          <t>Agility, reflexes, piloting, free-fall; basis of Defense and Speed</t>
        </is>
      </c>
      <c r="C6" s="28" t="inlineStr">
        <is>
          <t>Acrobatics, Crafting, Driving, Free-fall, Initiative, Piloting, Sleight of Hand, Stealth</t>
        </is>
      </c>
    </row>
    <row r="7">
      <c r="A7" s="27" t="inlineStr">
        <is>
          <t>Fighting</t>
        </is>
      </c>
      <c r="B7" s="28" t="inlineStr">
        <is>
          <t>Melee attacks, hand-to-hand combat</t>
        </is>
      </c>
      <c r="C7" s="28" t="inlineStr">
        <is>
          <t>Brawling, Grappling, Heavy Weapons, Light Weapons</t>
        </is>
      </c>
    </row>
    <row r="8">
      <c r="A8" s="27" t="inlineStr">
        <is>
          <t>Intelligence</t>
        </is>
      </c>
      <c r="B8" s="28" t="inlineStr">
        <is>
          <t>Knowledge, technology, medicine, tactics</t>
        </is>
      </c>
      <c r="C8" s="28" t="inlineStr">
        <is>
          <t>Art, Business, Cryptography, Current Affairs, Demolitions, Engineering, Evaluation, Law, Medicine, Navigation, Research, Science, Security, Tactics, Technology</t>
        </is>
      </c>
    </row>
    <row r="9">
      <c r="A9" s="27" t="inlineStr">
        <is>
          <t>Perception</t>
        </is>
      </c>
      <c r="B9" s="28" t="inlineStr">
        <is>
          <t>Awareness, sensing danger, investigation</t>
        </is>
      </c>
      <c r="C9" s="28" t="inlineStr">
        <is>
          <t>Empathy, Hearing, Intuition, Searching, Seeing, Smelling, Survival, Tasting, Touching, Tracking</t>
        </is>
      </c>
    </row>
    <row r="10">
      <c r="A10" s="27" t="inlineStr">
        <is>
          <t>Strength</t>
        </is>
      </c>
      <c r="B10" s="28" t="inlineStr">
        <is>
          <t>Raw physical power, lifting, melee damage bonus</t>
        </is>
      </c>
      <c r="C10" s="28" t="inlineStr">
        <is>
          <t>Climbing, Intimidation, Jumping, Might</t>
        </is>
      </c>
    </row>
    <row r="11">
      <c r="A11" s="27" t="inlineStr">
        <is>
          <t>Willpower</t>
        </is>
      </c>
      <c r="B11" s="28" t="inlineStr">
        <is>
          <t>Mental fortitude, courage, resisting fear/manipulation</t>
        </is>
      </c>
      <c r="C11" s="28" t="inlineStr">
        <is>
          <t>Courage, Faith, Self-Discipline</t>
        </is>
      </c>
    </row>
  </sheetData>
  <mergeCells count="1">
    <mergeCell ref="A1:C1"/>
  </mergeCells>
  <printOptions horizontalCentered="1"/>
  <pageMargins left="0.3" right="0.3" top="0.4" bottom="0.4" header="0.2" footer="0.2"/>
  <pageSetup orientation="landscape" paperSize="1" fitToHeight="0" fitToWidth="1"/>
  <headerFooter>
    <oddHeader/>
    <oddFooter>&amp;C&amp;8 The Expanse RPG — Character Builder   ·   &amp;P/&amp;N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2026-06-20T18:58:44Z</dcterms:created>
  <dcterms:modified xsi:type="dcterms:W3CDTF">2026-06-20T18:58:44Z</dcterms:modified>
</cp:coreProperties>
</file>